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PREGÃO 081-23\"/>
    </mc:Choice>
  </mc:AlternateContent>
  <xr:revisionPtr revIDLastSave="0" documentId="8_{BD184E94-8ECC-45FD-9CAB-904673C7144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</workbook>
</file>

<file path=xl/calcChain.xml><?xml version="1.0" encoding="utf-8"?>
<calcChain xmlns="http://schemas.openxmlformats.org/spreadsheetml/2006/main">
  <c r="C395" i="1" l="1"/>
  <c r="C596" i="1"/>
  <c r="C604" i="1" s="1"/>
  <c r="C576" i="1"/>
  <c r="C554" i="1"/>
  <c r="C537" i="1"/>
  <c r="C535" i="1"/>
  <c r="C531" i="1"/>
  <c r="C585" i="1" s="1"/>
  <c r="C524" i="1"/>
  <c r="C514" i="1"/>
  <c r="C472" i="1"/>
  <c r="C457" i="1"/>
  <c r="C525" i="1" s="1"/>
  <c r="C446" i="1"/>
  <c r="C454" i="1" s="1"/>
  <c r="C443" i="1"/>
  <c r="C425" i="1"/>
  <c r="C414" i="1"/>
  <c r="C411" i="1"/>
  <c r="C410" i="1"/>
  <c r="C426" i="1" s="1"/>
  <c r="C406" i="1"/>
  <c r="C405" i="1"/>
  <c r="C404" i="1"/>
  <c r="C403" i="1"/>
  <c r="C402" i="1"/>
  <c r="C401" i="1"/>
  <c r="C400" i="1"/>
  <c r="C399" i="1"/>
  <c r="C407" i="1" s="1"/>
  <c r="C396" i="1"/>
  <c r="C394" i="1"/>
  <c r="C393" i="1"/>
  <c r="C386" i="1"/>
  <c r="C380" i="1"/>
  <c r="C379" i="1"/>
  <c r="C376" i="1"/>
  <c r="C369" i="1"/>
  <c r="C363" i="1"/>
  <c r="C353" i="1"/>
  <c r="C337" i="1"/>
  <c r="C304" i="1"/>
  <c r="C302" i="1"/>
  <c r="C231" i="1"/>
  <c r="C224" i="1"/>
  <c r="C290" i="1" s="1"/>
  <c r="C200" i="1"/>
  <c r="C199" i="1"/>
  <c r="C198" i="1"/>
  <c r="C196" i="1"/>
  <c r="C195" i="1"/>
  <c r="C194" i="1"/>
  <c r="C193" i="1"/>
  <c r="C192" i="1"/>
  <c r="C191" i="1"/>
  <c r="C190" i="1"/>
  <c r="C189" i="1"/>
  <c r="C208" i="1" s="1"/>
  <c r="C185" i="1"/>
  <c r="C174" i="1"/>
  <c r="C147" i="1"/>
  <c r="C127" i="1"/>
  <c r="C123" i="1"/>
  <c r="C132" i="1"/>
  <c r="C112" i="1"/>
  <c r="C91" i="1"/>
  <c r="C69" i="1"/>
  <c r="C63" i="1"/>
  <c r="C6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8" authorId="0" shapeId="0" xr:uid="{00000000-0006-0000-0000-000001000000}">
      <text>
        <r>
          <rPr>
            <sz val="11"/>
            <rFont val="Calibri"/>
            <family val="2"/>
            <scheme val="minor"/>
          </rPr>
          <t xml:space="preserve"> :
ATUALIZADO JULHO/21 - RUA PROF. JEREMIAS PAV., MAS NÃO FOI CONSIDERADA NO CÁLCULO ANTERIOR .:QUANT. NÃO MODIF.</t>
        </r>
      </text>
    </comment>
    <comment ref="C290" authorId="0" shapeId="0" xr:uid="{00000000-0006-0000-0000-000002000000}">
      <text>
        <r>
          <rPr>
            <sz val="11"/>
            <rFont val="Calibri"/>
            <family val="2"/>
            <scheme val="minor"/>
          </rPr>
          <t xml:space="preserve"> :
ATUALIZADO JULHO/21 - RUA VISEU PAVIMENTADA E EXCLUÍDA</t>
        </r>
      </text>
    </comment>
    <comment ref="C454" authorId="0" shapeId="0" xr:uid="{00000000-0006-0000-0000-000003000000}">
      <text>
        <r>
          <rPr>
            <sz val="11"/>
            <rFont val="Calibri"/>
            <family val="2"/>
            <scheme val="minor"/>
          </rPr>
          <t xml:space="preserve"> :
ATUALIZADO JULHO/21 - ESTRADA SAPEAT. PAVIM. E EXCLUÍDA</t>
        </r>
      </text>
    </comment>
    <comment ref="C524" authorId="0" shapeId="0" xr:uid="{00000000-0006-0000-0000-000004000000}">
      <text>
        <r>
          <rPr>
            <sz val="11"/>
            <rFont val="Calibri"/>
            <family val="2"/>
            <scheme val="minor"/>
          </rPr>
          <t xml:space="preserve"> :
ATUALIZADO JULHO/21</t>
        </r>
      </text>
    </comment>
    <comment ref="C535" authorId="0" shapeId="0" xr:uid="{00000000-0006-0000-0000-000005000000}">
      <text>
        <r>
          <rPr>
            <sz val="11"/>
            <rFont val="Calibri"/>
            <family val="2"/>
            <scheme val="minor"/>
          </rPr>
          <t xml:space="preserve"> :
ATUALIZADO JULHO/21</t>
        </r>
      </text>
    </comment>
  </commentList>
</comments>
</file>

<file path=xl/sharedStrings.xml><?xml version="1.0" encoding="utf-8"?>
<sst xmlns="http://schemas.openxmlformats.org/spreadsheetml/2006/main" count="744" uniqueCount="578">
  <si>
    <t>LEVANTAMENTO DE RUAS NÃO PAVIMENTADAS DO MUNICÍPIO DE  IGUABA GRANDE-RJ</t>
  </si>
  <si>
    <t>Fonte:</t>
  </si>
  <si>
    <t>Mapa Base do Município</t>
  </si>
  <si>
    <t>OBS:</t>
  </si>
  <si>
    <t>do Vieira</t>
  </si>
  <si>
    <t>Data:</t>
  </si>
  <si>
    <t>basalto e restolho para cobrir e passar patrol</t>
  </si>
  <si>
    <t>Nº.</t>
  </si>
  <si>
    <t>Logradouro</t>
  </si>
  <si>
    <t>Metragem Linear (m)</t>
  </si>
  <si>
    <t>Observações</t>
  </si>
  <si>
    <t>aprox. 360m³ por Km</t>
  </si>
  <si>
    <t>BAIRRO IGUABA PEQUENA</t>
  </si>
  <si>
    <t>compr x larg x h, onde h≅0,03m</t>
  </si>
  <si>
    <t>Metragem APROX.: 1.586.741,51m²</t>
  </si>
  <si>
    <t>Rua das Patativas</t>
  </si>
  <si>
    <t>Rua dos Pelicanos</t>
  </si>
  <si>
    <t>Rua Dr. Almir Guimarães</t>
  </si>
  <si>
    <t>Rua dos Periquitos</t>
  </si>
  <si>
    <t>Rua dos Papagaios</t>
  </si>
  <si>
    <t>Rua das Andorinhas</t>
  </si>
  <si>
    <t>Rua dos Juritis</t>
  </si>
  <si>
    <t>Rua das Arapongas</t>
  </si>
  <si>
    <t>Rua das Cotovias</t>
  </si>
  <si>
    <t>Estrada Nossa Sª da Conceição</t>
  </si>
  <si>
    <t>Parcialmente Pav.</t>
  </si>
  <si>
    <t>Rua da Servidão</t>
  </si>
  <si>
    <t>Rua Dorival Siqueira</t>
  </si>
  <si>
    <t>Rua Manuel José Silva</t>
  </si>
  <si>
    <t>Rua Veraneio</t>
  </si>
  <si>
    <t>Rua Profª. Ernestina São de Azevedo</t>
  </si>
  <si>
    <t>Rua Clarice Policiar B. Côrte</t>
  </si>
  <si>
    <t>Rua Guimarães Rosa</t>
  </si>
  <si>
    <t>Rua 2</t>
  </si>
  <si>
    <t xml:space="preserve">Rua Antônio Lessa </t>
  </si>
  <si>
    <t>Rua Flavio P. da Silva</t>
  </si>
  <si>
    <t>Rua acesso Flavio P. da Silva</t>
  </si>
  <si>
    <t>Rua das Tamarinas</t>
  </si>
  <si>
    <t>Rua Mico Leão</t>
  </si>
  <si>
    <t>Rua Pedro Américo</t>
  </si>
  <si>
    <t>Rua Rosimeri Côrtes Sales</t>
  </si>
  <si>
    <t>Rua Leonardo Da Vinci</t>
  </si>
  <si>
    <t>Rua Maria Terezinha da Costa Pedrosa</t>
  </si>
  <si>
    <t>Estrada do Engenho Novo</t>
  </si>
  <si>
    <t>Rua Marília Marques</t>
  </si>
  <si>
    <t>já pavimentada</t>
  </si>
  <si>
    <t xml:space="preserve">Rua Pres. Jânio da Silva Quadros </t>
  </si>
  <si>
    <t>Rua Nova 09</t>
  </si>
  <si>
    <t>Rua E</t>
  </si>
  <si>
    <t>Rua Huhelito Max Santana Neves</t>
  </si>
  <si>
    <t>Pav. Degradada</t>
  </si>
  <si>
    <t>Rua Dr. Zerbini</t>
  </si>
  <si>
    <t>Rua Vinicíus de Moraes</t>
  </si>
  <si>
    <t>Rua Tom Jobim</t>
  </si>
  <si>
    <t>Rua Marcos Tamoio</t>
  </si>
  <si>
    <t>Rua Ari Barroso</t>
  </si>
  <si>
    <t>Rua José Rodrigues do Carmo</t>
  </si>
  <si>
    <t xml:space="preserve">Rua Projetada </t>
  </si>
  <si>
    <t>Rua Benedita</t>
  </si>
  <si>
    <t>Rua Rui Carneiro</t>
  </si>
  <si>
    <t>Rua Manoel Bandó</t>
  </si>
  <si>
    <t>Rua Alberto Pasqualini</t>
  </si>
  <si>
    <t>Rua das Pedras</t>
  </si>
  <si>
    <t xml:space="preserve">já no cronograma </t>
  </si>
  <si>
    <t>Rua Espanha</t>
  </si>
  <si>
    <t>Rua Transição Alfreu F. x Manoel L. S. M.</t>
  </si>
  <si>
    <t>Travessa São Lopes</t>
  </si>
  <si>
    <t>Rua Tiradentes</t>
  </si>
  <si>
    <t xml:space="preserve">Rua João Alves de Carvalho </t>
  </si>
  <si>
    <t>Rua Contorno Pedreira</t>
  </si>
  <si>
    <t>Rua Alfeu Ferreira</t>
  </si>
  <si>
    <t/>
  </si>
  <si>
    <t>Rua Manoel Luiz S. Macedo</t>
  </si>
  <si>
    <t>TOTAL DE RUAS (EXT x LARG) IGUABA PEQUENA</t>
  </si>
  <si>
    <t>BAIRRO LAGUNA AZUL</t>
  </si>
  <si>
    <t>ÁREA APROX.: 127.133,06m²</t>
  </si>
  <si>
    <t>Rua Luiz Carlos Lopes da Silva</t>
  </si>
  <si>
    <t>Rua Adelino Alves Canellas</t>
  </si>
  <si>
    <t>Rua Joaquim Menezes Soares</t>
  </si>
  <si>
    <t>TOTAL DE RUAS (EXT x LARG) LAGUNA AZUL</t>
  </si>
  <si>
    <t>BAIRRO CANELLAS CITY</t>
  </si>
  <si>
    <t>ÁREA APROX.: 727.854,40m²</t>
  </si>
  <si>
    <t>Rua Joaquim Alves Canellas</t>
  </si>
  <si>
    <t>Rua Itália</t>
  </si>
  <si>
    <t xml:space="preserve">Rua França </t>
  </si>
  <si>
    <t>Rua Espanha (Continuação)</t>
  </si>
  <si>
    <t>Rua Paraguai</t>
  </si>
  <si>
    <t>Rua Alemanha</t>
  </si>
  <si>
    <t>Rua Argentina</t>
  </si>
  <si>
    <t>Rua Uruguai</t>
  </si>
  <si>
    <t xml:space="preserve">Rua China </t>
  </si>
  <si>
    <t xml:space="preserve">Rua dos Lírios </t>
  </si>
  <si>
    <t>Rua Portugal</t>
  </si>
  <si>
    <t>Rua Suécia</t>
  </si>
  <si>
    <t>Avenida Brasil</t>
  </si>
  <si>
    <t>Rua Chile</t>
  </si>
  <si>
    <t>Rua México</t>
  </si>
  <si>
    <t>Rua da Paz</t>
  </si>
  <si>
    <t>Rua do Encontro</t>
  </si>
  <si>
    <t>Rua da Harmonia</t>
  </si>
  <si>
    <t>Rua do Livramento</t>
  </si>
  <si>
    <t>TOTAL DE RUAS (EXT x LARG) CANELLAS CITY</t>
  </si>
  <si>
    <t>BAIRRO PARQUE TAMARIZ</t>
  </si>
  <si>
    <t>ÁREA APROX.: 504.159,72m²</t>
  </si>
  <si>
    <t>Rua José Fernando Bastos</t>
  </si>
  <si>
    <t>Rua Hilário Gomes de Souza</t>
  </si>
  <si>
    <t>JÁ NO CRONOGRAMA</t>
  </si>
  <si>
    <t>Rua das Magnólias</t>
  </si>
  <si>
    <t>Rua Clarice Maria da Silveira</t>
  </si>
  <si>
    <t>Alameda dos Flamboyants</t>
  </si>
  <si>
    <t>Rua Tamariz</t>
  </si>
  <si>
    <t>Rua Rio de Janeiro</t>
  </si>
  <si>
    <t>Rua Sete</t>
  </si>
  <si>
    <t>Rua Bruna da Silva Fernandes</t>
  </si>
  <si>
    <t>Rua José da Rocha Felippe</t>
  </si>
  <si>
    <t>Travessa Duarte Monteiro</t>
  </si>
  <si>
    <t>Rua dos Crisântemos</t>
  </si>
  <si>
    <t>Rua Sagrada Família</t>
  </si>
  <si>
    <t>Rua dos Antúrios</t>
  </si>
  <si>
    <t>Rua das Violetas</t>
  </si>
  <si>
    <t>Rua das Margaridas</t>
  </si>
  <si>
    <t>Pavimentada 2021</t>
  </si>
  <si>
    <t>Rua Alberto Rodrigues de Souza</t>
  </si>
  <si>
    <t>Rua das Dálias</t>
  </si>
  <si>
    <t>TOTAL DE RUAS (EXT x LARG) PARQUE TAMARIZ</t>
  </si>
  <si>
    <t>BAIRRO PEDREIRA</t>
  </si>
  <si>
    <t>ÁREA APROX.: 433.201,13m²</t>
  </si>
  <si>
    <t>Rua dos Beijos</t>
  </si>
  <si>
    <t>Rua das Hortências/genesio</t>
  </si>
  <si>
    <t>Rua das Orquídeas</t>
  </si>
  <si>
    <t>Rua Adelino Antunes Quintanilha</t>
  </si>
  <si>
    <t>Rua dos Agapanos</t>
  </si>
  <si>
    <t>Rua das Azaléias</t>
  </si>
  <si>
    <t>Rua das Tulipas</t>
  </si>
  <si>
    <t>Rua Azeléias</t>
  </si>
  <si>
    <t>Rua das Papoulas</t>
  </si>
  <si>
    <t>Rua Colimério A. M.</t>
  </si>
  <si>
    <t>Rua Adeloudes N.</t>
  </si>
  <si>
    <t>Rua Damião Rodrigues da Silva</t>
  </si>
  <si>
    <t>Rua J</t>
  </si>
  <si>
    <t>Rua D</t>
  </si>
  <si>
    <t>Rua F</t>
  </si>
  <si>
    <t>Rua G</t>
  </si>
  <si>
    <t>Rua Onze</t>
  </si>
  <si>
    <t>TOTAL DE RUAS (EXT x LARG) PEDREIRA</t>
  </si>
  <si>
    <t>BAIRRO JARDIM SOLARES</t>
  </si>
  <si>
    <t>ÁREA APROX.: 809.929,66m²</t>
  </si>
  <si>
    <t>Rua das Acácias</t>
  </si>
  <si>
    <t>Rua dos Buganvileas</t>
  </si>
  <si>
    <t>Rua das Hortências</t>
  </si>
  <si>
    <t>Rua dos Flamboyants</t>
  </si>
  <si>
    <t>Rua das Camélias</t>
  </si>
  <si>
    <t>Rua dos Jasmins</t>
  </si>
  <si>
    <t>Rua das Begônias</t>
  </si>
  <si>
    <t>Rua dos Cravos</t>
  </si>
  <si>
    <t>Rua das Alamandas</t>
  </si>
  <si>
    <t>Rua das Rosas</t>
  </si>
  <si>
    <t>TOTAL DE RUAS (EXT x LARG) JARDIM SOLARES</t>
  </si>
  <si>
    <t>BAIRRO SOPOTÓ</t>
  </si>
  <si>
    <t>ÁREA APROX.: 519.376,76m²</t>
  </si>
  <si>
    <t>Rua Fábio Ricardo</t>
  </si>
  <si>
    <t>Rua Manoel Jardim</t>
  </si>
  <si>
    <t>Rua Anibal Bustamante</t>
  </si>
  <si>
    <t>Rua Leopoldo Rodrigues Souza</t>
  </si>
  <si>
    <t>Rua Alice Canellas da Silveira</t>
  </si>
  <si>
    <t>Rua Francisco de Souza Garcia</t>
  </si>
  <si>
    <t>Rua Luiz Antônio Moreira Félix</t>
  </si>
  <si>
    <t>Rua Major Paulino Pinheiro</t>
  </si>
  <si>
    <t>Rua Adelourdes das Neves</t>
  </si>
  <si>
    <t>Rua Ana de França Pacheco</t>
  </si>
  <si>
    <t>Rua Geraldo do Carmo Lima</t>
  </si>
  <si>
    <t>Rua Alexandre Pereira Ninho</t>
  </si>
  <si>
    <t>Rua Antônio Guedes Neto</t>
  </si>
  <si>
    <t>Rua Dr. Sérgio Maurício</t>
  </si>
  <si>
    <t>Rua Elvira Maria das Dores</t>
  </si>
  <si>
    <t>Rua Eymar Riscado Guedes</t>
  </si>
  <si>
    <t>Rua Maria José Ribeiro</t>
  </si>
  <si>
    <t>Rua Dr. Euclydes Pereira Ninho</t>
  </si>
  <si>
    <t>Rua Elpídio Dutra de Carvalho</t>
  </si>
  <si>
    <t>Rua Vasco Lima</t>
  </si>
  <si>
    <t>Avenida Washington Cortês Barros</t>
  </si>
  <si>
    <t>já no cronograma</t>
  </si>
  <si>
    <t>Rua João Vieira Nunes</t>
  </si>
  <si>
    <t>Rua Aristides Ribeiro da Silva</t>
  </si>
  <si>
    <t xml:space="preserve">Rua Eduardo Picanso </t>
  </si>
  <si>
    <t>TOTAL DE RUAS (EXT x LARG) SOPOTÓ</t>
  </si>
  <si>
    <t>BAIRRO CENTRO</t>
  </si>
  <si>
    <t>ÁREA APROX.: 351.727,66m²</t>
  </si>
  <si>
    <t>Rua Anibal Simões Pires Condeixas</t>
  </si>
  <si>
    <t>Rua Corale Luigi Canepa</t>
  </si>
  <si>
    <t>Rua Atabaiana</t>
  </si>
  <si>
    <t>Rua das Palmeiras</t>
  </si>
  <si>
    <t>Rua Augusto A. Coutinho</t>
  </si>
  <si>
    <t>Rua Mario Belizário de Souza</t>
  </si>
  <si>
    <t>Rua Leiloeiro  Afonso Nunes</t>
  </si>
  <si>
    <t>Rua Alice B. Santos</t>
  </si>
  <si>
    <t>TOTAL DE RUAS (EXT x LARG) CENTRO</t>
  </si>
  <si>
    <t>BAIRRO ESTAÇÃO E BOA VISTA</t>
  </si>
  <si>
    <t>ÁREA APROX.: 1.443.015,49m²</t>
  </si>
  <si>
    <t>Estrada de Igarapiapunha</t>
  </si>
  <si>
    <t>Rua Vinte e Oito</t>
  </si>
  <si>
    <t>Rua Copacabana</t>
  </si>
  <si>
    <t>Rua Celestino Pedro</t>
  </si>
  <si>
    <t xml:space="preserve">Rua Machado de Assis </t>
  </si>
  <si>
    <t>Rua São Luiz</t>
  </si>
  <si>
    <t>Rua dos Eucaliptos</t>
  </si>
  <si>
    <t>Rua Marciano Gonçalves de Souza</t>
  </si>
  <si>
    <t>Rua Dom Pedro II</t>
  </si>
  <si>
    <t>Travessa Silva Jardim</t>
  </si>
  <si>
    <t>Avenida do Canal e Rua Manoel Gonçalves</t>
  </si>
  <si>
    <t>Travessa Manoel da Silva Jardim</t>
  </si>
  <si>
    <t>Rua Terezinha Pedrosa</t>
  </si>
  <si>
    <t>Rua Alexandra Vieira</t>
  </si>
  <si>
    <t>Rua Francisco Butury</t>
  </si>
  <si>
    <t>Rua do Carmo</t>
  </si>
  <si>
    <t>Avenida Carlos da Silva Jardim</t>
  </si>
  <si>
    <t>Rua Godofredo Viana</t>
  </si>
  <si>
    <t>Rua Ataliba Fagundes da Costa</t>
  </si>
  <si>
    <t>Rua Amilcar F. de Resende</t>
  </si>
  <si>
    <t>TOTAL DE RUAS (EXT x LARG) ESTAÇÃO E BOA VISTA</t>
  </si>
  <si>
    <t>BAIRRO CIDADE NOVA</t>
  </si>
  <si>
    <t>ÁREA APROX.: 1.777.808,88m²</t>
  </si>
  <si>
    <t>Rua Carmem Ribeiro</t>
  </si>
  <si>
    <t>Rua Abraão Lincon</t>
  </si>
  <si>
    <t>Rua Princesa Diana</t>
  </si>
  <si>
    <t>Rua Recanto do Nilo</t>
  </si>
  <si>
    <t>Rua Temenes Elias</t>
  </si>
  <si>
    <t>Travessa Ubaldina</t>
  </si>
  <si>
    <t>Rua Olímpio Mello dos Santos</t>
  </si>
  <si>
    <t>Rua Penalva de Mello</t>
  </si>
  <si>
    <t>Rua Santa Rita de Cássia</t>
  </si>
  <si>
    <t>Rua Nª Sª das Graças</t>
  </si>
  <si>
    <t>Rua Nª Sª Aparecida</t>
  </si>
  <si>
    <t>Rua Dr. Aldyr Gomes</t>
  </si>
  <si>
    <t>Rua José Melo de Sabugosa</t>
  </si>
  <si>
    <t>Rua Dr. Antônio Teixeira</t>
  </si>
  <si>
    <t>Rua Álvaro de Souza</t>
  </si>
  <si>
    <t>Rua Álvaro Esteves de Souza</t>
  </si>
  <si>
    <t>Rua Olávo Bilac</t>
  </si>
  <si>
    <t>Rua Constance Teixeira</t>
  </si>
  <si>
    <t>Rua Francisco Lessa</t>
  </si>
  <si>
    <t>Rua José Cândido Teixeira</t>
  </si>
  <si>
    <t>Rua Alzemiro Porto</t>
  </si>
  <si>
    <t>Rua João Bosco da Silva</t>
  </si>
  <si>
    <t>Rua Carlos Gomes</t>
  </si>
  <si>
    <t>Rua Antônio Rodrigues Canellas</t>
  </si>
  <si>
    <t>Rua Antôni Botelho</t>
  </si>
  <si>
    <t>Avenida João Ferreira da Fonseca</t>
  </si>
  <si>
    <t>Rua São João</t>
  </si>
  <si>
    <t>Travessa São João</t>
  </si>
  <si>
    <t>Rua Assis Chateaubriand</t>
  </si>
  <si>
    <t>Rua A</t>
  </si>
  <si>
    <t>Rua Nossa Senhora da Conceição</t>
  </si>
  <si>
    <t>Rua Monte Sinai</t>
  </si>
  <si>
    <t>Rua Antônio da Silva Braga</t>
  </si>
  <si>
    <t>Rua Bela Vista</t>
  </si>
  <si>
    <t>Rua José Rodrigues de Souza</t>
  </si>
  <si>
    <t>Rua Martin Luther King</t>
  </si>
  <si>
    <t>Rua Sobral Pinto</t>
  </si>
  <si>
    <t>Rua Nicolaia</t>
  </si>
  <si>
    <t>Estrada da Capivara</t>
  </si>
  <si>
    <t>Avenida Bartolay</t>
  </si>
  <si>
    <t>Avenida Nossa Senhora das Dores</t>
  </si>
  <si>
    <t>Rua Corte Real</t>
  </si>
  <si>
    <t>Rua Albert Sabin</t>
  </si>
  <si>
    <t>Rua Vital Brasil</t>
  </si>
  <si>
    <t>Rua José Azevedo Santos</t>
  </si>
  <si>
    <t>Rua Cruzeiro</t>
  </si>
  <si>
    <t>Rua Mário da Silva Araújo</t>
  </si>
  <si>
    <t>Rua Pasteur</t>
  </si>
  <si>
    <t>Rua Márcia Monteiro da Silva</t>
  </si>
  <si>
    <t>Rua Travessão</t>
  </si>
  <si>
    <t>Rua Jorge Roberto Silveira</t>
  </si>
  <si>
    <t>Rua Adinal dos Santos Medeiros</t>
  </si>
  <si>
    <t>Rua Mário Covas</t>
  </si>
  <si>
    <t>Rua Ary Tavares dos Santos</t>
  </si>
  <si>
    <t>Rua José Hermenegildo dos Santos</t>
  </si>
  <si>
    <t>Rua Sâo Miguel</t>
  </si>
  <si>
    <t>Rua Alexandre Reming</t>
  </si>
  <si>
    <t>Rua Reginaldo de Oliveira</t>
  </si>
  <si>
    <t>Rua Rosa Fernandes da Silva</t>
  </si>
  <si>
    <t>Rua Salvador Alende</t>
  </si>
  <si>
    <t>Rua Carolina Mello de Araujo</t>
  </si>
  <si>
    <t>Rua Vicente de Carvalho</t>
  </si>
  <si>
    <t>Rua Benfica</t>
  </si>
  <si>
    <t>Rua Três Marias</t>
  </si>
  <si>
    <t>Rua do Sol</t>
  </si>
  <si>
    <t>Rua Reginaldo</t>
  </si>
  <si>
    <t>Rua Olávo da Costa Moreira</t>
  </si>
  <si>
    <t>Rua Guaraci de Oliveira da Costa</t>
  </si>
  <si>
    <t>Rua Pinheiro Machado</t>
  </si>
  <si>
    <t>Rua Ademar Ferreira da Silva</t>
  </si>
  <si>
    <t>Rua Arlete Antunes de Azeredo</t>
  </si>
  <si>
    <t>Rua Pedro Torquarto da Silva</t>
  </si>
  <si>
    <t>Rua Mané Garrincha</t>
  </si>
  <si>
    <t>Rua Gumercindo Lopes Rodrigues</t>
  </si>
  <si>
    <t>Rua João De Barros</t>
  </si>
  <si>
    <t>TOTAL DE RUAS (EXT x LARG) CIDADE NOVA</t>
  </si>
  <si>
    <t>BAIRRO SÃO MIGUEL E UNIÃO</t>
  </si>
  <si>
    <t>ÁREA APROX.: 1.724.164,36m²</t>
  </si>
  <si>
    <t>Rua Alcino Primo de Medeiros</t>
  </si>
  <si>
    <t>Rua Paulino Alves Martins</t>
  </si>
  <si>
    <t>Rua Euclides da Silva</t>
  </si>
  <si>
    <t>Rua José Viana</t>
  </si>
  <si>
    <t>Rua Carlos Alves da Costa</t>
  </si>
  <si>
    <t>Rua Projetada Dois</t>
  </si>
  <si>
    <t>Rua Palmira</t>
  </si>
  <si>
    <t>Rua Francisco Alves da Costa</t>
  </si>
  <si>
    <t>Rua Cleber Gonçalves</t>
  </si>
  <si>
    <t>Rua José Carlos Viana</t>
  </si>
  <si>
    <t>TOTAL DE RUAS (EXT x LARG) SÃO MIGUEL E UNIÃO</t>
  </si>
  <si>
    <t>BAIRRO VILA NOVA</t>
  </si>
  <si>
    <t>ÁREA APROX.: 6.175.499,57m²</t>
  </si>
  <si>
    <t>Estrada do Arrastão (Completa)</t>
  </si>
  <si>
    <t>Rua Francisco Basílio</t>
  </si>
  <si>
    <t>Rua Antônio Gomes Pereira</t>
  </si>
  <si>
    <t>Rua José pinto Canellas</t>
  </si>
  <si>
    <t>Rua 1</t>
  </si>
  <si>
    <t>Rua Manoel Cunha</t>
  </si>
  <si>
    <t>Rua Mario Rodrigues Canelas</t>
  </si>
  <si>
    <t>Rua Nestor Vicente da Silva</t>
  </si>
  <si>
    <t>Rua Neuza Soares de Oliveira e Souza</t>
  </si>
  <si>
    <t>Rua José Guimarães Ramalho</t>
  </si>
  <si>
    <t>Rua Pedro Francisco da Costa</t>
  </si>
  <si>
    <t>Rua Salomão Leal</t>
  </si>
  <si>
    <t>Rua Mario Ramalho de Jesus</t>
  </si>
  <si>
    <t>Rua Abílio Veríssimo</t>
  </si>
  <si>
    <t>Rua Vinte e Cinco</t>
  </si>
  <si>
    <t>Rua Odenir Monteiro</t>
  </si>
  <si>
    <t>Travessa dos Veríssimos</t>
  </si>
  <si>
    <t>Rua Lorival Pinheiro</t>
  </si>
  <si>
    <t>Rua Beija Flor</t>
  </si>
  <si>
    <t>Rua Fonte de Luz</t>
  </si>
  <si>
    <t>Rua 4</t>
  </si>
  <si>
    <t>Alameda Hortência Maria da C. Duarte</t>
  </si>
  <si>
    <t>Rua Leovegildo Pinto Canellas</t>
  </si>
  <si>
    <t>Rua Paiva</t>
  </si>
  <si>
    <t>Rua Iná Macedo Pinheiro</t>
  </si>
  <si>
    <t>Rua Ivete de Azevedo M. da Costa</t>
  </si>
  <si>
    <t>Rua José Camilo Covas</t>
  </si>
  <si>
    <t>Rua Marieta Paulo Canelas</t>
  </si>
  <si>
    <t>Rua José Taváres dos Santos</t>
  </si>
  <si>
    <t>Rua José Felipe Valadares</t>
  </si>
  <si>
    <t>Rua Maria Almeida do Patrocínio</t>
  </si>
  <si>
    <t>Rua Gilberto Freire</t>
  </si>
  <si>
    <t>Avenida Aníbal Valadares</t>
  </si>
  <si>
    <t>Rua Mocinho de Souza</t>
  </si>
  <si>
    <t>Rua Lago Verde</t>
  </si>
  <si>
    <t>Rua Manoel de Carvalho</t>
  </si>
  <si>
    <t>Rua Antônio Alves Canelas</t>
  </si>
  <si>
    <t>Rua Nair Ribeiro da Costa</t>
  </si>
  <si>
    <t>Rua José Vicente</t>
  </si>
  <si>
    <t>Rua João Valadares Guimarães</t>
  </si>
  <si>
    <t>Alameda João Valladares Guimarães</t>
  </si>
  <si>
    <t>Rua das Amendoeiras</t>
  </si>
  <si>
    <t>Rua dos Indaiassus</t>
  </si>
  <si>
    <t>Rua dos Otis</t>
  </si>
  <si>
    <t>Rua das Cassias</t>
  </si>
  <si>
    <t>Rua das Paineiras</t>
  </si>
  <si>
    <t>Rua das Espatodeas</t>
  </si>
  <si>
    <t>Rua das Seringueiras</t>
  </si>
  <si>
    <t>Rua das Casuarinas</t>
  </si>
  <si>
    <t>325,70</t>
  </si>
  <si>
    <t>Rua dos Cedros</t>
  </si>
  <si>
    <t>254,63</t>
  </si>
  <si>
    <t>Rua das Quaresmeiras</t>
  </si>
  <si>
    <t>162,08</t>
  </si>
  <si>
    <t>Rua dos Sombreiros</t>
  </si>
  <si>
    <t>633,15</t>
  </si>
  <si>
    <t>581,00</t>
  </si>
  <si>
    <t>Rua das Castanheiras</t>
  </si>
  <si>
    <t>Rua dos Jequitibás</t>
  </si>
  <si>
    <t>Rua das Nogueiras</t>
  </si>
  <si>
    <t>Rua das Bauínias</t>
  </si>
  <si>
    <t>Rua Francisco Figueiredo Rodrigues</t>
  </si>
  <si>
    <t>Avenida Amazônia</t>
  </si>
  <si>
    <t>Avenida Cinco</t>
  </si>
  <si>
    <t>Avenida Abílio Duarte de Araújo</t>
  </si>
  <si>
    <t>Rua Seis</t>
  </si>
  <si>
    <t>Rua Estelita de Assis</t>
  </si>
  <si>
    <t>Rua Dr. Osvaldo Rodrigues</t>
  </si>
  <si>
    <t>Rua Martinho Lutero</t>
  </si>
  <si>
    <t>Rua Sebastião da Costa Martins</t>
  </si>
  <si>
    <t>Travessa Sebastião da Costa Martins</t>
  </si>
  <si>
    <t>Rua Durval Lopes</t>
  </si>
  <si>
    <t>Rua Palmier de Azevedo</t>
  </si>
  <si>
    <t>Rua Tobias de Azevedo</t>
  </si>
  <si>
    <t>Rua Tomás Alva Édson</t>
  </si>
  <si>
    <t>Rua Gutemberg</t>
  </si>
  <si>
    <t>Rua Tomaz Edson</t>
  </si>
  <si>
    <t>Rua Aníbal Terra</t>
  </si>
  <si>
    <t>Rua Florisbela Espanha</t>
  </si>
  <si>
    <t>Travessa Tomás Alva Édson</t>
  </si>
  <si>
    <t>Rua Vitória Régia</t>
  </si>
  <si>
    <t>Rua das Acacias</t>
  </si>
  <si>
    <t>Rua dos Cajueiros</t>
  </si>
  <si>
    <t>Rua das Cazuarinas</t>
  </si>
  <si>
    <t>Estrada Lafaiete Cabral</t>
  </si>
  <si>
    <t>TOTAL DE RUAS (EXT x LARG) VILLA NOVA</t>
  </si>
  <si>
    <t>BAIRRO IGARAPIAPUNHA E ARRASTÃO DAS PEDRAS</t>
  </si>
  <si>
    <t>ÁREA APROX.: 7.820.063,68m²</t>
  </si>
  <si>
    <t>Estrada Igarapiapunha</t>
  </si>
  <si>
    <t>Estrada da Conceição</t>
  </si>
  <si>
    <t>Estrada São João</t>
  </si>
  <si>
    <t>Estrada Arlindo Tavares</t>
  </si>
  <si>
    <t>Rua Ubatã</t>
  </si>
  <si>
    <t>Travessa dos Mouras</t>
  </si>
  <si>
    <t>Estrada Rio Fundo</t>
  </si>
  <si>
    <t>TOTAL DE RUAS (EXT x LARG) IGARAPIAPUNHA E A. PEDRAS</t>
  </si>
  <si>
    <t>BAIRRO SAPEATIBA MIRIM</t>
  </si>
  <si>
    <t>ÁREA APROX.: 11.659.901,80m²</t>
  </si>
  <si>
    <t>Estrada do Café</t>
  </si>
  <si>
    <t>Estrada Fausto Jota</t>
  </si>
  <si>
    <t>Rua Pico da Neblina</t>
  </si>
  <si>
    <t>Rua pico do Everest</t>
  </si>
  <si>
    <t>Rua 17</t>
  </si>
  <si>
    <t>Rua José de Anchieta</t>
  </si>
  <si>
    <t>Rua Miguel do Bela Iguaba</t>
  </si>
  <si>
    <t>Rua 14</t>
  </si>
  <si>
    <t>Rua Estácio de Sá</t>
  </si>
  <si>
    <t>Rua Gentil Gomes da Silveira</t>
  </si>
  <si>
    <t>Rua Via Lagos</t>
  </si>
  <si>
    <t>Rua Vinte e Dois</t>
  </si>
  <si>
    <t>Rua Três</t>
  </si>
  <si>
    <t>Rua Dezoito</t>
  </si>
  <si>
    <t>Rua Vinte</t>
  </si>
  <si>
    <t>Rua Nove</t>
  </si>
  <si>
    <t>TOTAL DE RUAS (EXT x LARG) SAPEATIBA MIRIM</t>
  </si>
  <si>
    <t>BAIRRO COQUEIROS</t>
  </si>
  <si>
    <t>ÁREA APROX.: 1.653.071,52m²</t>
  </si>
  <si>
    <t>Rua Louro Vasconcellos</t>
  </si>
  <si>
    <t>Rua 18</t>
  </si>
  <si>
    <t>Rua Dois</t>
  </si>
  <si>
    <t>Rua Valdir Gonçalves Dias</t>
  </si>
  <si>
    <t>Rua Gustavo dos Santos Moreira</t>
  </si>
  <si>
    <t>Rua Manoel Cachão</t>
  </si>
  <si>
    <t>Rua Manoel Garcia Bitencourt</t>
  </si>
  <si>
    <t>Rua Arnaldo Pereira</t>
  </si>
  <si>
    <t>Rua Manoel Pedro</t>
  </si>
  <si>
    <t>Rua Hermes Pinheiro</t>
  </si>
  <si>
    <t>Rua José Luiz</t>
  </si>
  <si>
    <t>Rua Humberto Stela</t>
  </si>
  <si>
    <t>Rua Dona Beleza</t>
  </si>
  <si>
    <t>Rua Pedro Francisco da Silva</t>
  </si>
  <si>
    <t>Rua Professor Aranha</t>
  </si>
  <si>
    <t>Avenida Antônio Sotero Braga</t>
  </si>
  <si>
    <t>Avenida José Benício de Miranda</t>
  </si>
  <si>
    <t>Rua das Tamrineiras</t>
  </si>
  <si>
    <t>Rua dos Bounganvilles</t>
  </si>
  <si>
    <t>Rua dos Coqueiros</t>
  </si>
  <si>
    <t>Rua João da Silva Maia</t>
  </si>
  <si>
    <t>TOTAL DE RUAS (EXT x LARG) COQUEIROS</t>
  </si>
  <si>
    <t>BAIRRO NOVA IGUABA</t>
  </si>
  <si>
    <t>ÁREA APROX.: 1.307.450,37m²</t>
  </si>
  <si>
    <t>Rua Tomé de Souza</t>
  </si>
  <si>
    <t>Rua men de Sá</t>
  </si>
  <si>
    <t>Rua Miguel de Cervantes</t>
  </si>
  <si>
    <t>Rua Martin Afonso de Souza</t>
  </si>
  <si>
    <t>Rua Nelson Gonçalves</t>
  </si>
  <si>
    <t>Rua Osório Duque Estrada</t>
  </si>
  <si>
    <t>Rua Clarimundo de Melo</t>
  </si>
  <si>
    <t>Rua Castro Alves</t>
  </si>
  <si>
    <t>Rua Paulo Gracindo</t>
  </si>
  <si>
    <t>Rua Amaral Neto</t>
  </si>
  <si>
    <t>Rua Manoel de Nóbrega</t>
  </si>
  <si>
    <t>Rua Dircinha Batista</t>
  </si>
  <si>
    <t>Rua Mônica Scabello</t>
  </si>
  <si>
    <t>Rua Ciro Rodrigues Canellas</t>
  </si>
  <si>
    <t>Rua Padre Cícero Romão Batista</t>
  </si>
  <si>
    <t>Rua Frei Damião</t>
  </si>
  <si>
    <t>Rua Valdir Amaral</t>
  </si>
  <si>
    <t>Rua Linda Batista</t>
  </si>
  <si>
    <t>Rua Janete Clair</t>
  </si>
  <si>
    <t>Rua Sérgio Cardoso</t>
  </si>
  <si>
    <t>Rua Dalva de Oliveira</t>
  </si>
  <si>
    <t>Estrada Roberto Silveira</t>
  </si>
  <si>
    <t>Rua Francisco N. Coutinho</t>
  </si>
  <si>
    <t>Rua Antônio Carlos de Souza</t>
  </si>
  <si>
    <t>Rua Maria da Conceição</t>
  </si>
  <si>
    <t>Rua Guilheme Pachêco dos Santos</t>
  </si>
  <si>
    <t>Rua Dolores Maria de Souza Santos</t>
  </si>
  <si>
    <t>Rua Cuiabá</t>
  </si>
  <si>
    <t>Rua Vinte e Um de Abril</t>
  </si>
  <si>
    <t>Rua Natal</t>
  </si>
  <si>
    <t>Rua São Miguel</t>
  </si>
  <si>
    <t>Rua São Paulo</t>
  </si>
  <si>
    <t>Rua Teresina</t>
  </si>
  <si>
    <t>Rua Curitiba</t>
  </si>
  <si>
    <t>Rua Aracajú</t>
  </si>
  <si>
    <t>Rua Fortaleza</t>
  </si>
  <si>
    <t>Rua Wanderson Larrubia Berbet</t>
  </si>
  <si>
    <t>Rua Treze de Maio</t>
  </si>
  <si>
    <t>Rua Quinze de Novembro</t>
  </si>
  <si>
    <t>Rua Cmte. Paulo  Natividade Alcoforado</t>
  </si>
  <si>
    <t>Rua Sete de Setembro</t>
  </si>
  <si>
    <t>Rua Salvador Mendonça</t>
  </si>
  <si>
    <t>Avenida Hodenir F. Monteiro</t>
  </si>
  <si>
    <t>Rua Dircéa Thimóteo de Freitas</t>
  </si>
  <si>
    <t>Rua Macapá</t>
  </si>
  <si>
    <t>Rua Belém</t>
  </si>
  <si>
    <t>Rua Goiânia</t>
  </si>
  <si>
    <t xml:space="preserve">Rua João Pessoa </t>
  </si>
  <si>
    <t>Rua Ari Freire Canelas</t>
  </si>
  <si>
    <t>Rua Carmelinda Gomes das Silveira</t>
  </si>
  <si>
    <t>Rua Luís Carlos Ramalho</t>
  </si>
  <si>
    <t>Avenida Um</t>
  </si>
  <si>
    <t xml:space="preserve">Rua Lauro Canelas </t>
  </si>
  <si>
    <t>Rua Jequitibá</t>
  </si>
  <si>
    <t>Rua Cinco</t>
  </si>
  <si>
    <t>Rua Erzílio Pinheiro Mendonça</t>
  </si>
  <si>
    <t xml:space="preserve">Rua Dois </t>
  </si>
  <si>
    <t>Rua Theonas Vidal</t>
  </si>
  <si>
    <t>Rua Quatro</t>
  </si>
  <si>
    <t>TOTAL DE RUAS (EXT x LARG) NOVA IGUABA</t>
  </si>
  <si>
    <t>BAIRRO CAPIVARA</t>
  </si>
  <si>
    <t>ÁREA APROX.: 3.894.696,56m²</t>
  </si>
  <si>
    <t>Estrada Travessão de Sapeatiba</t>
  </si>
  <si>
    <t>Rua Antônio Fernandes</t>
  </si>
  <si>
    <t>Rua Acy Freitas Canellas</t>
  </si>
  <si>
    <t>Rua C</t>
  </si>
  <si>
    <t>Rua Hermes Maia</t>
  </si>
  <si>
    <t>Rua Circular</t>
  </si>
  <si>
    <t>Estrada Santa Lúcia</t>
  </si>
  <si>
    <t>Estrada do Sal</t>
  </si>
  <si>
    <t>Rua dos IPês</t>
  </si>
  <si>
    <t>Rua Dez</t>
  </si>
  <si>
    <t>Rua dos Manacás</t>
  </si>
  <si>
    <t>Rua dos Brincos de Princesa</t>
  </si>
  <si>
    <t>Rua dos Sonhos</t>
  </si>
  <si>
    <t>Rua do Amor</t>
  </si>
  <si>
    <t>Rua da Beleza</t>
  </si>
  <si>
    <t>Rua da Bondade</t>
  </si>
  <si>
    <t>Rua do Sossego</t>
  </si>
  <si>
    <t>Rua da Juventude</t>
  </si>
  <si>
    <t>Rua da Alegria</t>
  </si>
  <si>
    <t>Rua da Tranquilidade</t>
  </si>
  <si>
    <t>Rua da Felicidade</t>
  </si>
  <si>
    <t>Rua dos Encantos</t>
  </si>
  <si>
    <t>Rua Nossa Senhora de Nazareth</t>
  </si>
  <si>
    <t>Rua Peixes</t>
  </si>
  <si>
    <t>Rua Libra</t>
  </si>
  <si>
    <t>Rua Sargitarius</t>
  </si>
  <si>
    <t>Rua Capricornius</t>
  </si>
  <si>
    <t>Rua Aquarius</t>
  </si>
  <si>
    <t>Rua Leão</t>
  </si>
  <si>
    <t>Rua Virgem</t>
  </si>
  <si>
    <t>Rua Taurus</t>
  </si>
  <si>
    <t>Rua Gemini</t>
  </si>
  <si>
    <t>Rua Virgo</t>
  </si>
  <si>
    <t>Rua Scorpius</t>
  </si>
  <si>
    <t>Rua Carangueijo</t>
  </si>
  <si>
    <t>Estrada do Macedo</t>
  </si>
  <si>
    <t>Rua Santa Izabel</t>
  </si>
  <si>
    <t>Rua Nossa Senhora de Lourdes</t>
  </si>
  <si>
    <t>Rua Santo Antônio</t>
  </si>
  <si>
    <t>Rua Nossa Senhora do Rosário</t>
  </si>
  <si>
    <t xml:space="preserve">Rua São Luís </t>
  </si>
  <si>
    <t>Rua São Francisco</t>
  </si>
  <si>
    <t>Rua Santa Luzia</t>
  </si>
  <si>
    <t>Rua dos Ipês</t>
  </si>
  <si>
    <t>Rua das Mangueiras</t>
  </si>
  <si>
    <t>Rua das Laranjeiras</t>
  </si>
  <si>
    <t>Rua dos Pinheiros</t>
  </si>
  <si>
    <t>Rua das Aroeiras</t>
  </si>
  <si>
    <t>TOTAL DE RUAS (EXT x LARG) CAPIVARA</t>
  </si>
  <si>
    <t>BAIRRO UBÁS</t>
  </si>
  <si>
    <t>ÁREA APROX.: 1.378.949,84m²</t>
  </si>
  <si>
    <t>Rua das Samambaias</t>
  </si>
  <si>
    <t>Avenida das Orquídeas</t>
  </si>
  <si>
    <t>Avenida das Acácias</t>
  </si>
  <si>
    <t>Rua Grêmio Dei Viandant</t>
  </si>
  <si>
    <t>Rua Zé Trindade</t>
  </si>
  <si>
    <t>Alameda Gen. Kicis</t>
  </si>
  <si>
    <t>TOTAL DE RUAS (EXT x LARG) UBÁS</t>
  </si>
  <si>
    <t>ÁREA TOTAL DE RUAS (EXT x LARG) DE RUAS NÃO PAVIMENTADAS (m²)</t>
  </si>
  <si>
    <t>Rua Guilherme Mello dos Santos</t>
  </si>
  <si>
    <t>Dezembro/2023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</si>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</sst>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?,???.?0"/>
    <numFmt numFmtId="166" formatCode="??,???.?0"/>
  </numFmts>
  <fonts count="15">
    <font>
      <sz val="11"/>
      <name val="Calibri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165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/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/>
    <xf numFmtId="1" fontId="2" fillId="0" borderId="8" xfId="0" applyNumberFormat="1" applyFont="1" applyBorder="1" applyAlignment="1">
      <alignment horizontal="center" vertical="center"/>
    </xf>
    <xf numFmtId="0" fontId="11" fillId="0" borderId="8" xfId="0" applyFont="1" applyBorder="1"/>
    <xf numFmtId="0" fontId="8" fillId="0" borderId="0" xfId="0" quotePrefix="1" applyFont="1"/>
    <xf numFmtId="0" fontId="8" fillId="0" borderId="10" xfId="0" applyFont="1" applyBorder="1"/>
    <xf numFmtId="0" fontId="5" fillId="0" borderId="0" xfId="0" applyFont="1" applyAlignment="1">
      <alignment horizontal="right"/>
    </xf>
    <xf numFmtId="166" fontId="1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3" fillId="0" borderId="17" xfId="0" applyFont="1" applyBorder="1" applyAlignment="1">
      <alignment horizontal="right" wrapText="1"/>
    </xf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841023</xdr:colOff>
      <xdr:row>0</xdr:row>
      <xdr:rowOff>1268078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F88814-8318-5CBD-7565-9F11E111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4073" cy="126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5"/>
  <sheetViews>
    <sheetView tabSelected="1" workbookViewId="0">
      <selection activeCell="C5" sqref="C5"/>
    </sheetView>
  </sheetViews>
  <sheetFormatPr defaultColWidth="14.42578125" defaultRowHeight="15" customHeight="1"/>
  <cols>
    <col min="1" max="1" width="9.140625" customWidth="1"/>
    <col min="2" max="2" width="49.42578125" customWidth="1"/>
    <col min="3" max="3" width="21.7109375" customWidth="1"/>
    <col min="4" max="4" width="27.5703125" customWidth="1"/>
    <col min="5" max="5" width="0.28515625" customWidth="1"/>
    <col min="6" max="16" width="8.7109375" customWidth="1"/>
  </cols>
  <sheetData>
    <row r="1" spans="1:16" ht="103.5" customHeight="1">
      <c r="A1" s="45"/>
      <c r="B1" s="44"/>
      <c r="C1" s="44"/>
      <c r="D1" s="44"/>
    </row>
    <row r="2" spans="1:16" ht="12" customHeight="1">
      <c r="A2" s="43" t="s">
        <v>577</v>
      </c>
      <c r="B2" s="44"/>
      <c r="C2" s="44"/>
      <c r="D2" s="44"/>
    </row>
    <row r="3" spans="1:16" ht="32.25" customHeight="1">
      <c r="A3" s="45" t="s">
        <v>0</v>
      </c>
      <c r="B3" s="44"/>
      <c r="C3" s="44"/>
      <c r="D3" s="44"/>
    </row>
    <row r="4" spans="1:16" ht="19.5" customHeight="1">
      <c r="A4" s="2"/>
      <c r="B4" s="1"/>
      <c r="C4" s="3" t="s">
        <v>1</v>
      </c>
      <c r="D4" s="4" t="s">
        <v>2</v>
      </c>
      <c r="F4" t="s">
        <v>3</v>
      </c>
      <c r="G4" t="s">
        <v>4</v>
      </c>
    </row>
    <row r="5" spans="1:16" ht="18" customHeight="1">
      <c r="A5" s="2"/>
      <c r="B5" s="1"/>
      <c r="C5" s="3" t="s">
        <v>5</v>
      </c>
      <c r="D5" s="38" t="s">
        <v>576</v>
      </c>
    </row>
    <row r="6" spans="1:16" ht="15.75" customHeight="1">
      <c r="A6" s="2"/>
      <c r="B6" s="1"/>
      <c r="C6" s="5"/>
      <c r="D6" s="6"/>
      <c r="G6" t="s">
        <v>6</v>
      </c>
    </row>
    <row r="7" spans="1:16" ht="15" customHeight="1">
      <c r="A7" s="7" t="s">
        <v>7</v>
      </c>
      <c r="B7" s="7" t="s">
        <v>8</v>
      </c>
      <c r="C7" s="8" t="s">
        <v>9</v>
      </c>
      <c r="D7" s="7" t="s">
        <v>10</v>
      </c>
      <c r="G7" t="s">
        <v>11</v>
      </c>
    </row>
    <row r="8" spans="1:16" ht="15.75" customHeight="1">
      <c r="A8" s="46" t="s">
        <v>12</v>
      </c>
      <c r="B8" s="47"/>
      <c r="C8" s="47"/>
      <c r="D8" s="48"/>
      <c r="G8" t="s">
        <v>13</v>
      </c>
    </row>
    <row r="9" spans="1:16" ht="15.75" customHeight="1">
      <c r="A9" s="39" t="s">
        <v>14</v>
      </c>
      <c r="B9" s="40"/>
      <c r="C9" s="40"/>
      <c r="D9" s="41"/>
    </row>
    <row r="10" spans="1:16" ht="15.75" customHeight="1">
      <c r="A10" s="9">
        <v>1</v>
      </c>
      <c r="B10" s="10" t="s">
        <v>15</v>
      </c>
      <c r="C10" s="11">
        <v>866.37</v>
      </c>
      <c r="D10" s="12"/>
    </row>
    <row r="11" spans="1:16" ht="15.75" customHeight="1">
      <c r="A11" s="9">
        <v>2</v>
      </c>
      <c r="B11" s="10" t="s">
        <v>16</v>
      </c>
      <c r="C11" s="11">
        <v>418</v>
      </c>
      <c r="D11" s="12"/>
    </row>
    <row r="12" spans="1:16" ht="15.75" customHeight="1">
      <c r="A12" s="9">
        <v>3</v>
      </c>
      <c r="B12" s="10" t="s">
        <v>17</v>
      </c>
      <c r="C12" s="11">
        <v>839</v>
      </c>
      <c r="D12" s="12"/>
    </row>
    <row r="13" spans="1:16" ht="15.75" customHeight="1">
      <c r="A13" s="9">
        <v>4</v>
      </c>
      <c r="B13" s="10" t="s">
        <v>18</v>
      </c>
      <c r="C13" s="11">
        <v>880</v>
      </c>
      <c r="D13" s="12"/>
    </row>
    <row r="14" spans="1:16" ht="15.75" customHeight="1">
      <c r="A14" s="9">
        <v>5</v>
      </c>
      <c r="B14" s="10" t="s">
        <v>19</v>
      </c>
      <c r="C14" s="11">
        <v>550</v>
      </c>
      <c r="D14" s="12"/>
      <c r="M14" s="13"/>
      <c r="N14" s="13"/>
      <c r="O14" s="13"/>
      <c r="P14" s="13"/>
    </row>
    <row r="15" spans="1:16" ht="15.75" customHeight="1">
      <c r="A15" s="9">
        <v>6</v>
      </c>
      <c r="B15" s="10" t="s">
        <v>20</v>
      </c>
      <c r="C15" s="11">
        <v>408</v>
      </c>
      <c r="D15" s="12"/>
      <c r="M15" s="14"/>
      <c r="N15" s="14"/>
      <c r="O15" s="13"/>
      <c r="P15" s="13"/>
    </row>
    <row r="16" spans="1:16" ht="15.75" customHeight="1">
      <c r="A16" s="9">
        <v>7</v>
      </c>
      <c r="B16" s="10" t="s">
        <v>21</v>
      </c>
      <c r="C16" s="11">
        <v>375</v>
      </c>
      <c r="D16" s="12"/>
      <c r="M16" s="15"/>
      <c r="N16" s="16"/>
      <c r="O16" s="13"/>
      <c r="P16" s="13"/>
    </row>
    <row r="17" spans="1:16" ht="15.75" customHeight="1">
      <c r="A17" s="9">
        <v>8</v>
      </c>
      <c r="B17" s="10" t="s">
        <v>22</v>
      </c>
      <c r="C17" s="11">
        <v>320</v>
      </c>
      <c r="D17" s="12"/>
      <c r="M17" s="13"/>
      <c r="N17" s="13"/>
      <c r="O17" s="13"/>
      <c r="P17" s="13"/>
    </row>
    <row r="18" spans="1:16" ht="15.75" customHeight="1">
      <c r="A18" s="9">
        <v>9</v>
      </c>
      <c r="B18" s="10" t="s">
        <v>23</v>
      </c>
      <c r="C18" s="11">
        <v>190</v>
      </c>
      <c r="D18" s="12"/>
      <c r="M18" s="13"/>
      <c r="N18" s="13"/>
      <c r="O18" s="13"/>
      <c r="P18" s="13"/>
    </row>
    <row r="19" spans="1:16" ht="15.75" customHeight="1">
      <c r="A19" s="17">
        <v>10</v>
      </c>
      <c r="B19" s="10" t="s">
        <v>24</v>
      </c>
      <c r="C19" s="11">
        <v>677</v>
      </c>
      <c r="D19" s="12" t="s">
        <v>25</v>
      </c>
      <c r="M19" s="13"/>
      <c r="N19" s="13"/>
      <c r="O19" s="13"/>
      <c r="P19" s="13"/>
    </row>
    <row r="20" spans="1:16" ht="15.75" customHeight="1">
      <c r="A20" s="17">
        <v>11</v>
      </c>
      <c r="B20" s="10" t="s">
        <v>26</v>
      </c>
      <c r="C20" s="11">
        <v>480</v>
      </c>
      <c r="D20" s="12"/>
    </row>
    <row r="21" spans="1:16" ht="15.75" customHeight="1">
      <c r="A21" s="17">
        <v>12</v>
      </c>
      <c r="B21" s="10" t="s">
        <v>27</v>
      </c>
      <c r="C21" s="11">
        <v>554</v>
      </c>
      <c r="D21" s="12"/>
    </row>
    <row r="22" spans="1:16" ht="15.75" customHeight="1">
      <c r="A22" s="17">
        <v>13</v>
      </c>
      <c r="B22" s="10" t="s">
        <v>28</v>
      </c>
      <c r="C22" s="11">
        <v>314</v>
      </c>
      <c r="D22" s="12"/>
    </row>
    <row r="23" spans="1:16" ht="15.75" customHeight="1">
      <c r="A23" s="17">
        <v>14</v>
      </c>
      <c r="B23" s="10" t="s">
        <v>29</v>
      </c>
      <c r="C23" s="11">
        <v>90</v>
      </c>
      <c r="D23" s="12"/>
    </row>
    <row r="24" spans="1:16" ht="15.75" customHeight="1">
      <c r="A24" s="17">
        <v>15</v>
      </c>
      <c r="B24" s="10" t="s">
        <v>30</v>
      </c>
      <c r="C24" s="11">
        <v>135</v>
      </c>
      <c r="D24" s="12"/>
    </row>
    <row r="25" spans="1:16" ht="15.75" customHeight="1">
      <c r="A25" s="17">
        <v>16</v>
      </c>
      <c r="B25" s="10" t="s">
        <v>31</v>
      </c>
      <c r="C25" s="11">
        <v>286</v>
      </c>
      <c r="D25" s="12"/>
    </row>
    <row r="26" spans="1:16" ht="15.75" customHeight="1">
      <c r="A26" s="17">
        <v>17</v>
      </c>
      <c r="B26" s="10" t="s">
        <v>32</v>
      </c>
      <c r="C26" s="11">
        <v>65</v>
      </c>
      <c r="D26" s="12"/>
    </row>
    <row r="27" spans="1:16" ht="15.75" customHeight="1">
      <c r="A27" s="17">
        <v>18</v>
      </c>
      <c r="B27" s="10" t="s">
        <v>33</v>
      </c>
      <c r="C27" s="11">
        <v>173.2</v>
      </c>
      <c r="D27" s="12"/>
    </row>
    <row r="28" spans="1:16" ht="15.75" customHeight="1">
      <c r="A28" s="17">
        <v>19</v>
      </c>
      <c r="B28" s="10" t="s">
        <v>34</v>
      </c>
      <c r="C28" s="11">
        <v>130</v>
      </c>
      <c r="D28" s="12"/>
    </row>
    <row r="29" spans="1:16" ht="15.75" customHeight="1">
      <c r="A29" s="17">
        <v>20</v>
      </c>
      <c r="B29" s="10" t="s">
        <v>35</v>
      </c>
      <c r="C29" s="11">
        <v>0</v>
      </c>
      <c r="D29" s="12" t="s">
        <v>45</v>
      </c>
    </row>
    <row r="30" spans="1:16" ht="15.75" customHeight="1">
      <c r="A30" s="17">
        <v>21</v>
      </c>
      <c r="B30" s="10" t="s">
        <v>36</v>
      </c>
      <c r="C30" s="11">
        <v>0</v>
      </c>
      <c r="D30" s="12" t="s">
        <v>45</v>
      </c>
    </row>
    <row r="31" spans="1:16" ht="15.75" customHeight="1">
      <c r="A31" s="17">
        <v>22</v>
      </c>
      <c r="B31" s="10" t="s">
        <v>37</v>
      </c>
      <c r="C31" s="11">
        <v>0</v>
      </c>
      <c r="D31" s="12" t="s">
        <v>45</v>
      </c>
    </row>
    <row r="32" spans="1:16" ht="15.75" customHeight="1">
      <c r="A32" s="17">
        <v>23</v>
      </c>
      <c r="B32" s="10" t="s">
        <v>38</v>
      </c>
      <c r="C32" s="11">
        <v>272</v>
      </c>
      <c r="D32" s="12"/>
    </row>
    <row r="33" spans="1:16" ht="15.75" customHeight="1">
      <c r="A33" s="17">
        <v>24</v>
      </c>
      <c r="B33" s="10" t="s">
        <v>39</v>
      </c>
      <c r="C33" s="11">
        <v>270</v>
      </c>
      <c r="D33" s="12"/>
    </row>
    <row r="34" spans="1:16" ht="15.75" customHeight="1">
      <c r="A34" s="17">
        <v>25</v>
      </c>
      <c r="B34" s="10" t="s">
        <v>40</v>
      </c>
      <c r="C34" s="11">
        <v>336</v>
      </c>
      <c r="D34" s="12"/>
    </row>
    <row r="35" spans="1:16" ht="15.75" customHeight="1">
      <c r="A35" s="17">
        <v>26</v>
      </c>
      <c r="B35" s="10" t="s">
        <v>41</v>
      </c>
      <c r="C35" s="11">
        <v>220</v>
      </c>
      <c r="D35" s="12"/>
    </row>
    <row r="36" spans="1:16" ht="15.75" customHeight="1">
      <c r="A36" s="17">
        <v>27</v>
      </c>
      <c r="B36" s="10" t="s">
        <v>42</v>
      </c>
      <c r="C36" s="11">
        <v>442</v>
      </c>
      <c r="D36" s="12"/>
    </row>
    <row r="37" spans="1:16" ht="15.75" customHeight="1">
      <c r="A37" s="17">
        <v>28</v>
      </c>
      <c r="B37" s="10" t="s">
        <v>43</v>
      </c>
      <c r="C37" s="11">
        <v>1423</v>
      </c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5.75" customHeight="1">
      <c r="A38" s="17">
        <v>29</v>
      </c>
      <c r="B38" s="10" t="s">
        <v>44</v>
      </c>
      <c r="C38" s="11">
        <v>0</v>
      </c>
      <c r="D38" s="12" t="s">
        <v>45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5.75" customHeight="1">
      <c r="A39" s="17">
        <v>30</v>
      </c>
      <c r="B39" s="10" t="s">
        <v>46</v>
      </c>
      <c r="C39" s="11">
        <v>260</v>
      </c>
      <c r="D39" s="12"/>
    </row>
    <row r="40" spans="1:16" ht="15.75" customHeight="1">
      <c r="A40" s="17">
        <v>31</v>
      </c>
      <c r="B40" s="10" t="s">
        <v>47</v>
      </c>
      <c r="C40" s="11">
        <v>134.29</v>
      </c>
      <c r="D40" s="12"/>
    </row>
    <row r="41" spans="1:16" ht="15.75" customHeight="1">
      <c r="A41" s="17">
        <v>32</v>
      </c>
      <c r="B41" s="10" t="s">
        <v>48</v>
      </c>
      <c r="C41" s="11">
        <v>120</v>
      </c>
      <c r="D41" s="12"/>
    </row>
    <row r="42" spans="1:16" ht="15.75" customHeight="1">
      <c r="A42" s="17">
        <v>33</v>
      </c>
      <c r="B42" s="10" t="s">
        <v>49</v>
      </c>
      <c r="C42" s="11">
        <v>120</v>
      </c>
      <c r="D42" s="12" t="s">
        <v>50</v>
      </c>
    </row>
    <row r="43" spans="1:16" ht="15.75" customHeight="1">
      <c r="A43" s="17">
        <v>34</v>
      </c>
      <c r="B43" s="10" t="s">
        <v>51</v>
      </c>
      <c r="C43" s="11">
        <v>120</v>
      </c>
      <c r="D43" s="12" t="s">
        <v>50</v>
      </c>
    </row>
    <row r="44" spans="1:16" ht="15.75" customHeight="1">
      <c r="A44" s="17">
        <v>35</v>
      </c>
      <c r="B44" s="10" t="s">
        <v>52</v>
      </c>
      <c r="C44" s="11">
        <v>122</v>
      </c>
      <c r="D44" s="12" t="s">
        <v>50</v>
      </c>
    </row>
    <row r="45" spans="1:16" ht="15.75" customHeight="1">
      <c r="A45" s="17">
        <v>36</v>
      </c>
      <c r="B45" s="10" t="s">
        <v>53</v>
      </c>
      <c r="C45" s="11">
        <v>130</v>
      </c>
      <c r="D45" s="12" t="s">
        <v>50</v>
      </c>
    </row>
    <row r="46" spans="1:16" ht="15.75" customHeight="1">
      <c r="A46" s="17">
        <v>37</v>
      </c>
      <c r="B46" s="10" t="s">
        <v>54</v>
      </c>
      <c r="C46" s="11">
        <v>0</v>
      </c>
      <c r="D46" s="12" t="s">
        <v>45</v>
      </c>
    </row>
    <row r="47" spans="1:16" ht="15.75" customHeight="1">
      <c r="A47" s="17">
        <v>38</v>
      </c>
      <c r="B47" s="10" t="s">
        <v>55</v>
      </c>
      <c r="C47" s="11">
        <v>0</v>
      </c>
      <c r="D47" s="12" t="s">
        <v>45</v>
      </c>
    </row>
    <row r="48" spans="1:16" ht="15.75" customHeight="1">
      <c r="A48" s="17">
        <v>39</v>
      </c>
      <c r="B48" s="10" t="s">
        <v>56</v>
      </c>
      <c r="C48" s="11">
        <v>0</v>
      </c>
      <c r="D48" s="12" t="s">
        <v>45</v>
      </c>
    </row>
    <row r="49" spans="1:16" ht="15.75" customHeight="1">
      <c r="A49" s="17">
        <v>40</v>
      </c>
      <c r="B49" s="10" t="s">
        <v>57</v>
      </c>
      <c r="C49" s="11">
        <v>150</v>
      </c>
      <c r="D49" s="12"/>
    </row>
    <row r="50" spans="1:16" ht="15.75" customHeight="1">
      <c r="A50" s="17">
        <v>41</v>
      </c>
      <c r="B50" s="10" t="s">
        <v>58</v>
      </c>
      <c r="C50" s="11">
        <v>350</v>
      </c>
      <c r="D50" s="12"/>
    </row>
    <row r="51" spans="1:16" ht="15.75" customHeight="1">
      <c r="A51" s="17">
        <v>42</v>
      </c>
      <c r="B51" s="10" t="s">
        <v>59</v>
      </c>
      <c r="C51" s="11">
        <v>275</v>
      </c>
      <c r="D51" s="12" t="s">
        <v>25</v>
      </c>
    </row>
    <row r="52" spans="1:16" ht="15.75" customHeight="1">
      <c r="A52" s="17">
        <v>43</v>
      </c>
      <c r="B52" s="10" t="s">
        <v>60</v>
      </c>
      <c r="C52" s="11">
        <v>175</v>
      </c>
      <c r="D52" s="12"/>
    </row>
    <row r="53" spans="1:16" ht="15.75" customHeight="1">
      <c r="A53" s="17">
        <v>44</v>
      </c>
      <c r="B53" s="10" t="s">
        <v>61</v>
      </c>
      <c r="C53" s="11">
        <v>0</v>
      </c>
      <c r="D53" s="12" t="s">
        <v>45</v>
      </c>
    </row>
    <row r="54" spans="1:16" ht="15.75" customHeight="1">
      <c r="A54" s="17">
        <v>45</v>
      </c>
      <c r="B54" s="10" t="s">
        <v>62</v>
      </c>
      <c r="C54" s="11">
        <v>0</v>
      </c>
      <c r="D54" s="12" t="s">
        <v>45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5.75" customHeight="1">
      <c r="A55" s="17">
        <v>46</v>
      </c>
      <c r="B55" s="10" t="s">
        <v>64</v>
      </c>
      <c r="C55" s="11">
        <v>684</v>
      </c>
      <c r="D55" s="1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5.75" customHeight="1">
      <c r="A56" s="17">
        <v>47</v>
      </c>
      <c r="B56" s="10" t="s">
        <v>65</v>
      </c>
      <c r="C56" s="11">
        <v>320</v>
      </c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5.75" customHeight="1">
      <c r="A57" s="17">
        <v>48</v>
      </c>
      <c r="B57" s="10" t="s">
        <v>66</v>
      </c>
      <c r="C57" s="11">
        <v>332.16</v>
      </c>
      <c r="D57" s="12"/>
    </row>
    <row r="58" spans="1:16" ht="15.75" customHeight="1">
      <c r="A58" s="17">
        <v>49</v>
      </c>
      <c r="B58" s="10" t="s">
        <v>67</v>
      </c>
      <c r="C58" s="11">
        <v>0</v>
      </c>
      <c r="D58" s="12" t="s">
        <v>45</v>
      </c>
    </row>
    <row r="59" spans="1:16" ht="15.75" customHeight="1">
      <c r="A59" s="17">
        <v>50</v>
      </c>
      <c r="B59" s="10" t="s">
        <v>68</v>
      </c>
      <c r="C59" s="11">
        <v>340</v>
      </c>
      <c r="D59" s="12"/>
    </row>
    <row r="60" spans="1:16" ht="15.75" customHeight="1">
      <c r="A60" s="17">
        <v>51</v>
      </c>
      <c r="B60" s="10" t="s">
        <v>69</v>
      </c>
      <c r="C60" s="11">
        <v>275</v>
      </c>
      <c r="D60" s="12"/>
    </row>
    <row r="61" spans="1:16" ht="15.75" customHeight="1">
      <c r="A61" s="17">
        <v>52</v>
      </c>
      <c r="B61" s="18" t="s">
        <v>70</v>
      </c>
      <c r="C61" s="11">
        <v>0</v>
      </c>
      <c r="D61" s="12" t="s">
        <v>45</v>
      </c>
      <c r="G61" s="19" t="s">
        <v>71</v>
      </c>
    </row>
    <row r="62" spans="1:16" ht="15.75" customHeight="1">
      <c r="A62" s="17">
        <v>53</v>
      </c>
      <c r="B62" s="10" t="s">
        <v>72</v>
      </c>
      <c r="C62" s="11">
        <v>700</v>
      </c>
      <c r="D62" s="12" t="s">
        <v>25</v>
      </c>
    </row>
    <row r="63" spans="1:16" ht="15.75" customHeight="1">
      <c r="A63" s="20"/>
      <c r="B63" s="21" t="s">
        <v>73</v>
      </c>
      <c r="C63" s="22">
        <f>SUM(C10:C62)</f>
        <v>15321.02</v>
      </c>
      <c r="D63" s="23"/>
    </row>
    <row r="64" spans="1:16" ht="15.75" customHeight="1">
      <c r="A64" s="42" t="s">
        <v>74</v>
      </c>
      <c r="B64" s="40"/>
      <c r="C64" s="40"/>
      <c r="D64" s="41"/>
    </row>
    <row r="65" spans="1:16" ht="15.75" customHeight="1">
      <c r="A65" s="39" t="s">
        <v>75</v>
      </c>
      <c r="B65" s="40"/>
      <c r="C65" s="40"/>
      <c r="D65" s="41"/>
    </row>
    <row r="66" spans="1:16" ht="15.75" customHeight="1">
      <c r="A66" s="12">
        <v>54</v>
      </c>
      <c r="B66" s="10" t="s">
        <v>76</v>
      </c>
      <c r="C66" s="11">
        <v>474</v>
      </c>
      <c r="D66" s="12"/>
    </row>
    <row r="67" spans="1:16" ht="15.75" customHeight="1">
      <c r="A67" s="12">
        <v>55</v>
      </c>
      <c r="B67" s="10" t="s">
        <v>77</v>
      </c>
      <c r="C67" s="11">
        <v>231</v>
      </c>
      <c r="D67" s="12"/>
    </row>
    <row r="68" spans="1:16" ht="15.75" customHeight="1">
      <c r="A68" s="12">
        <v>56</v>
      </c>
      <c r="B68" s="10" t="s">
        <v>78</v>
      </c>
      <c r="C68" s="11">
        <v>180</v>
      </c>
      <c r="D68" s="12"/>
    </row>
    <row r="69" spans="1:16" ht="15.75" customHeight="1">
      <c r="A69" s="20"/>
      <c r="B69" s="21" t="s">
        <v>79</v>
      </c>
      <c r="C69" s="22">
        <f>SUM(C66:C68)</f>
        <v>885</v>
      </c>
      <c r="D69" s="23"/>
    </row>
    <row r="70" spans="1:16" ht="15.75" customHeight="1">
      <c r="A70" s="42" t="s">
        <v>80</v>
      </c>
      <c r="B70" s="40"/>
      <c r="C70" s="40"/>
      <c r="D70" s="41"/>
    </row>
    <row r="71" spans="1:16" ht="15.75" customHeight="1">
      <c r="A71" s="39" t="s">
        <v>81</v>
      </c>
      <c r="B71" s="40"/>
      <c r="C71" s="40"/>
      <c r="D71" s="41"/>
    </row>
    <row r="72" spans="1:16" ht="15.75" customHeight="1">
      <c r="A72" s="12">
        <v>57</v>
      </c>
      <c r="B72" s="10" t="s">
        <v>82</v>
      </c>
      <c r="C72" s="11">
        <v>370</v>
      </c>
      <c r="D72" s="12"/>
    </row>
    <row r="73" spans="1:16" ht="15.75" customHeight="1">
      <c r="A73" s="12">
        <v>58</v>
      </c>
      <c r="B73" s="10" t="s">
        <v>83</v>
      </c>
      <c r="C73" s="11">
        <v>0</v>
      </c>
      <c r="D73" s="12" t="s">
        <v>63</v>
      </c>
    </row>
    <row r="74" spans="1:16" ht="15.75" customHeight="1">
      <c r="A74" s="12">
        <v>59</v>
      </c>
      <c r="B74" s="10" t="s">
        <v>84</v>
      </c>
      <c r="C74" s="11">
        <v>290</v>
      </c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5.75" customHeight="1">
      <c r="A75" s="12">
        <v>60</v>
      </c>
      <c r="B75" s="10" t="s">
        <v>85</v>
      </c>
      <c r="C75" s="11">
        <v>680</v>
      </c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5.75" customHeight="1">
      <c r="A76" s="12">
        <v>61</v>
      </c>
      <c r="B76" s="10" t="s">
        <v>86</v>
      </c>
      <c r="C76" s="11">
        <v>137</v>
      </c>
      <c r="D76" s="12"/>
    </row>
    <row r="77" spans="1:16" ht="15.75" customHeight="1">
      <c r="A77" s="12">
        <v>62</v>
      </c>
      <c r="B77" s="10" t="s">
        <v>87</v>
      </c>
      <c r="C77" s="11">
        <v>610</v>
      </c>
      <c r="D77" s="12"/>
    </row>
    <row r="78" spans="1:16" ht="15.75" customHeight="1">
      <c r="A78" s="12">
        <v>63</v>
      </c>
      <c r="B78" s="10" t="s">
        <v>88</v>
      </c>
      <c r="C78" s="11">
        <v>290</v>
      </c>
      <c r="D78" s="12"/>
    </row>
    <row r="79" spans="1:16" ht="15.75" customHeight="1">
      <c r="A79" s="12">
        <v>64</v>
      </c>
      <c r="B79" s="10" t="s">
        <v>89</v>
      </c>
      <c r="C79" s="11">
        <v>290</v>
      </c>
      <c r="D79" s="12"/>
    </row>
    <row r="80" spans="1:16" ht="15.75" customHeight="1">
      <c r="A80" s="12">
        <v>65</v>
      </c>
      <c r="B80" s="10" t="s">
        <v>90</v>
      </c>
      <c r="C80" s="11">
        <v>260</v>
      </c>
      <c r="D80" s="12"/>
    </row>
    <row r="81" spans="1:4" ht="15.75" customHeight="1">
      <c r="A81" s="12">
        <v>66</v>
      </c>
      <c r="B81" s="10" t="s">
        <v>91</v>
      </c>
      <c r="C81" s="11">
        <v>0</v>
      </c>
      <c r="D81" s="12" t="s">
        <v>45</v>
      </c>
    </row>
    <row r="82" spans="1:4" ht="15.75" customHeight="1">
      <c r="A82" s="12">
        <v>67</v>
      </c>
      <c r="B82" s="10" t="s">
        <v>92</v>
      </c>
      <c r="C82" s="11">
        <v>1200</v>
      </c>
      <c r="D82" s="12"/>
    </row>
    <row r="83" spans="1:4" ht="15.75" customHeight="1">
      <c r="A83" s="12">
        <v>68</v>
      </c>
      <c r="B83" s="10" t="s">
        <v>93</v>
      </c>
      <c r="C83" s="11">
        <v>1100</v>
      </c>
      <c r="D83" s="12"/>
    </row>
    <row r="84" spans="1:4" ht="15.75" customHeight="1">
      <c r="A84" s="12">
        <v>69</v>
      </c>
      <c r="B84" s="10" t="s">
        <v>94</v>
      </c>
      <c r="C84" s="11">
        <v>1100</v>
      </c>
      <c r="D84" s="12"/>
    </row>
    <row r="85" spans="1:4" ht="15.75" customHeight="1">
      <c r="A85" s="12">
        <v>70</v>
      </c>
      <c r="B85" s="10" t="s">
        <v>95</v>
      </c>
      <c r="C85" s="11">
        <v>1140</v>
      </c>
      <c r="D85" s="12"/>
    </row>
    <row r="86" spans="1:4" ht="15.75" customHeight="1">
      <c r="A86" s="12">
        <v>71</v>
      </c>
      <c r="B86" s="10" t="s">
        <v>96</v>
      </c>
      <c r="C86" s="11">
        <v>1150</v>
      </c>
      <c r="D86" s="12"/>
    </row>
    <row r="87" spans="1:4" ht="15.75" customHeight="1">
      <c r="A87" s="12">
        <v>72</v>
      </c>
      <c r="B87" s="10" t="s">
        <v>97</v>
      </c>
      <c r="C87" s="11">
        <v>0</v>
      </c>
      <c r="D87" s="12" t="s">
        <v>63</v>
      </c>
    </row>
    <row r="88" spans="1:4" ht="15.75" customHeight="1">
      <c r="A88" s="12">
        <v>73</v>
      </c>
      <c r="B88" s="10" t="s">
        <v>98</v>
      </c>
      <c r="C88" s="11">
        <v>0</v>
      </c>
      <c r="D88" s="12" t="s">
        <v>63</v>
      </c>
    </row>
    <row r="89" spans="1:4" ht="15.75" customHeight="1">
      <c r="A89" s="12">
        <v>74</v>
      </c>
      <c r="B89" s="10" t="s">
        <v>99</v>
      </c>
      <c r="C89" s="11">
        <v>0</v>
      </c>
      <c r="D89" s="12" t="s">
        <v>45</v>
      </c>
    </row>
    <row r="90" spans="1:4" ht="15.75" customHeight="1">
      <c r="A90" s="12">
        <v>75</v>
      </c>
      <c r="B90" s="10" t="s">
        <v>100</v>
      </c>
      <c r="C90" s="11">
        <v>0</v>
      </c>
      <c r="D90" s="12" t="s">
        <v>45</v>
      </c>
    </row>
    <row r="91" spans="1:4" ht="15.75" customHeight="1">
      <c r="A91" s="24"/>
      <c r="B91" s="25" t="s">
        <v>101</v>
      </c>
      <c r="C91" s="22">
        <f>SUM(C72:C90)</f>
        <v>8617</v>
      </c>
      <c r="D91" s="26"/>
    </row>
    <row r="92" spans="1:4" ht="15.75" customHeight="1">
      <c r="A92" s="42" t="s">
        <v>102</v>
      </c>
      <c r="B92" s="40"/>
      <c r="C92" s="40"/>
      <c r="D92" s="41"/>
    </row>
    <row r="93" spans="1:4" ht="15.75" customHeight="1">
      <c r="A93" s="39" t="s">
        <v>103</v>
      </c>
      <c r="B93" s="40"/>
      <c r="C93" s="40"/>
      <c r="D93" s="41"/>
    </row>
    <row r="94" spans="1:4" ht="15.75" customHeight="1">
      <c r="A94" s="12">
        <v>76</v>
      </c>
      <c r="B94" s="10" t="s">
        <v>104</v>
      </c>
      <c r="C94" s="11">
        <v>0</v>
      </c>
      <c r="D94" s="12" t="s">
        <v>45</v>
      </c>
    </row>
    <row r="95" spans="1:4" ht="15.75" customHeight="1">
      <c r="A95" s="12">
        <v>77</v>
      </c>
      <c r="B95" s="10" t="s">
        <v>105</v>
      </c>
      <c r="C95" s="11">
        <v>0</v>
      </c>
      <c r="D95" s="12" t="s">
        <v>63</v>
      </c>
    </row>
    <row r="96" spans="1:4" ht="15.75" customHeight="1">
      <c r="A96" s="12">
        <v>78</v>
      </c>
      <c r="B96" s="10" t="s">
        <v>107</v>
      </c>
      <c r="C96" s="11">
        <v>0</v>
      </c>
      <c r="D96" s="12" t="s">
        <v>45</v>
      </c>
    </row>
    <row r="97" spans="1:4" ht="15.75" customHeight="1">
      <c r="A97" s="12">
        <v>79</v>
      </c>
      <c r="B97" s="10" t="s">
        <v>108</v>
      </c>
      <c r="C97" s="11">
        <v>0</v>
      </c>
      <c r="D97" s="12" t="s">
        <v>45</v>
      </c>
    </row>
    <row r="98" spans="1:4" ht="15.75" customHeight="1">
      <c r="A98" s="12">
        <v>80</v>
      </c>
      <c r="B98" s="10" t="s">
        <v>109</v>
      </c>
      <c r="C98" s="11">
        <v>490</v>
      </c>
      <c r="D98" s="12"/>
    </row>
    <row r="99" spans="1:4" ht="15.75" customHeight="1">
      <c r="A99" s="12">
        <v>81</v>
      </c>
      <c r="B99" s="10" t="s">
        <v>110</v>
      </c>
      <c r="C99" s="11">
        <v>0</v>
      </c>
      <c r="D99" s="12" t="s">
        <v>45</v>
      </c>
    </row>
    <row r="100" spans="1:4" ht="15.75" customHeight="1">
      <c r="A100" s="12">
        <v>82</v>
      </c>
      <c r="B100" s="10" t="s">
        <v>111</v>
      </c>
      <c r="C100" s="11">
        <v>140</v>
      </c>
      <c r="D100" s="12"/>
    </row>
    <row r="101" spans="1:4" ht="15.75" customHeight="1">
      <c r="A101" s="12">
        <v>83</v>
      </c>
      <c r="B101" s="10" t="s">
        <v>112</v>
      </c>
      <c r="C101" s="11">
        <v>90</v>
      </c>
      <c r="D101" s="12"/>
    </row>
    <row r="102" spans="1:4" ht="15.75" customHeight="1">
      <c r="A102" s="12">
        <v>84</v>
      </c>
      <c r="B102" s="10" t="s">
        <v>113</v>
      </c>
      <c r="C102" s="11">
        <v>105</v>
      </c>
      <c r="D102" s="12"/>
    </row>
    <row r="103" spans="1:4" ht="15.75" customHeight="1">
      <c r="A103" s="12">
        <v>85</v>
      </c>
      <c r="B103" s="10" t="s">
        <v>114</v>
      </c>
      <c r="C103" s="11">
        <v>105</v>
      </c>
      <c r="D103" s="12"/>
    </row>
    <row r="104" spans="1:4" ht="15.75" customHeight="1">
      <c r="A104" s="12">
        <v>86</v>
      </c>
      <c r="B104" s="10" t="s">
        <v>115</v>
      </c>
      <c r="C104" s="11">
        <v>0</v>
      </c>
      <c r="D104" s="12" t="s">
        <v>45</v>
      </c>
    </row>
    <row r="105" spans="1:4" ht="15.75" customHeight="1">
      <c r="A105" s="12">
        <v>87</v>
      </c>
      <c r="B105" s="10" t="s">
        <v>116</v>
      </c>
      <c r="C105" s="11">
        <v>182</v>
      </c>
      <c r="D105" s="12"/>
    </row>
    <row r="106" spans="1:4" ht="15.75" customHeight="1">
      <c r="A106" s="12">
        <v>88</v>
      </c>
      <c r="B106" s="10" t="s">
        <v>117</v>
      </c>
      <c r="C106" s="11">
        <v>0</v>
      </c>
      <c r="D106" s="12" t="s">
        <v>45</v>
      </c>
    </row>
    <row r="107" spans="1:4" ht="15.75" customHeight="1">
      <c r="A107" s="12">
        <v>89</v>
      </c>
      <c r="B107" s="10" t="s">
        <v>118</v>
      </c>
      <c r="C107" s="11">
        <v>430</v>
      </c>
      <c r="D107" s="12"/>
    </row>
    <row r="108" spans="1:4" ht="15.75" customHeight="1">
      <c r="A108" s="12">
        <v>90</v>
      </c>
      <c r="B108" s="10" t="s">
        <v>119</v>
      </c>
      <c r="C108" s="11">
        <v>490</v>
      </c>
      <c r="D108" s="12"/>
    </row>
    <row r="109" spans="1:4" ht="15.75" customHeight="1">
      <c r="A109" s="12">
        <v>91</v>
      </c>
      <c r="B109" s="18" t="s">
        <v>120</v>
      </c>
      <c r="C109" s="11">
        <v>0</v>
      </c>
      <c r="D109" s="12" t="s">
        <v>121</v>
      </c>
    </row>
    <row r="110" spans="1:4" ht="15.75" customHeight="1">
      <c r="A110" s="12">
        <v>92</v>
      </c>
      <c r="B110" s="10" t="s">
        <v>122</v>
      </c>
      <c r="C110" s="11">
        <v>305</v>
      </c>
      <c r="D110" s="12" t="s">
        <v>25</v>
      </c>
    </row>
    <row r="111" spans="1:4" ht="15.75" customHeight="1">
      <c r="A111" s="12">
        <v>94</v>
      </c>
      <c r="B111" s="10" t="s">
        <v>123</v>
      </c>
      <c r="C111" s="11">
        <v>0</v>
      </c>
      <c r="D111" s="12" t="s">
        <v>45</v>
      </c>
    </row>
    <row r="112" spans="1:4" ht="15.75" customHeight="1">
      <c r="A112" s="24"/>
      <c r="B112" s="25" t="s">
        <v>124</v>
      </c>
      <c r="C112" s="22">
        <f>SUM(C94:C111)</f>
        <v>2337</v>
      </c>
      <c r="D112" s="26"/>
    </row>
    <row r="113" spans="1:16" ht="15.75" customHeight="1">
      <c r="A113" s="42" t="s">
        <v>125</v>
      </c>
      <c r="B113" s="40"/>
      <c r="C113" s="40"/>
      <c r="D113" s="41"/>
    </row>
    <row r="114" spans="1:16" ht="15.75" customHeight="1">
      <c r="A114" s="39" t="s">
        <v>126</v>
      </c>
      <c r="B114" s="40"/>
      <c r="C114" s="40"/>
      <c r="D114" s="41"/>
    </row>
    <row r="115" spans="1:16" ht="15.75" customHeight="1">
      <c r="A115" s="12">
        <v>95</v>
      </c>
      <c r="B115" s="10" t="s">
        <v>127</v>
      </c>
      <c r="C115" s="11">
        <v>0</v>
      </c>
      <c r="D115" s="12" t="s">
        <v>45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15.75" customHeight="1">
      <c r="A116" s="12">
        <v>96</v>
      </c>
      <c r="B116" s="10" t="s">
        <v>128</v>
      </c>
      <c r="C116" s="11">
        <v>0</v>
      </c>
      <c r="D116" s="12" t="s">
        <v>121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ht="15.75" customHeight="1">
      <c r="A117" s="12">
        <v>97</v>
      </c>
      <c r="B117" s="10" t="s">
        <v>129</v>
      </c>
      <c r="C117" s="11">
        <v>0</v>
      </c>
      <c r="D117" s="12" t="s">
        <v>45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ht="15.75" customHeight="1">
      <c r="A118" s="12">
        <v>98</v>
      </c>
      <c r="B118" s="10" t="s">
        <v>130</v>
      </c>
      <c r="C118" s="11">
        <v>0</v>
      </c>
      <c r="D118" s="12" t="s">
        <v>45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ht="15.75" customHeight="1">
      <c r="A119" s="12">
        <v>99</v>
      </c>
      <c r="B119" s="10" t="s">
        <v>131</v>
      </c>
      <c r="C119" s="11">
        <v>0</v>
      </c>
      <c r="D119" s="12" t="s">
        <v>45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ht="15.75" customHeight="1">
      <c r="A120" s="12">
        <v>100</v>
      </c>
      <c r="B120" s="10" t="s">
        <v>132</v>
      </c>
      <c r="C120" s="11">
        <v>0</v>
      </c>
      <c r="D120" s="12" t="s">
        <v>45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ht="15.75" customHeight="1">
      <c r="A121" s="12">
        <v>101</v>
      </c>
      <c r="B121" s="10" t="s">
        <v>133</v>
      </c>
      <c r="C121" s="11">
        <v>0</v>
      </c>
      <c r="D121" s="12" t="s">
        <v>45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ht="15.75" customHeight="1">
      <c r="A122" s="12">
        <v>102</v>
      </c>
      <c r="B122" s="10" t="s">
        <v>134</v>
      </c>
      <c r="C122" s="11">
        <v>0</v>
      </c>
      <c r="D122" s="12" t="s">
        <v>45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5.75" customHeight="1">
      <c r="A123" s="12">
        <v>103</v>
      </c>
      <c r="B123" s="10" t="s">
        <v>135</v>
      </c>
      <c r="C123" s="11">
        <f>1757.46/7</f>
        <v>251.06571428571428</v>
      </c>
      <c r="D123" s="12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15.75" customHeight="1">
      <c r="A124" s="12">
        <v>104</v>
      </c>
      <c r="B124" s="18" t="s">
        <v>136</v>
      </c>
      <c r="C124" s="11">
        <v>0</v>
      </c>
      <c r="D124" s="12" t="s">
        <v>45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ht="15.75" customHeight="1">
      <c r="A125" s="12">
        <v>105</v>
      </c>
      <c r="B125" s="10" t="s">
        <v>137</v>
      </c>
      <c r="C125" s="11">
        <v>0</v>
      </c>
      <c r="D125" s="12" t="s">
        <v>45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ht="15.75" customHeight="1">
      <c r="A126" s="12">
        <v>106</v>
      </c>
      <c r="B126" s="10" t="s">
        <v>138</v>
      </c>
      <c r="C126" s="11">
        <v>0</v>
      </c>
      <c r="D126" s="12" t="s">
        <v>45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ht="15.75" customHeight="1">
      <c r="A127" s="12">
        <v>107</v>
      </c>
      <c r="B127" s="10" t="s">
        <v>139</v>
      </c>
      <c r="C127" s="11">
        <f>525.8/7</f>
        <v>75.114285714285714</v>
      </c>
      <c r="D127" s="12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ht="15.75" customHeight="1">
      <c r="A128" s="12">
        <v>108</v>
      </c>
      <c r="B128" s="10" t="s">
        <v>140</v>
      </c>
      <c r="C128" s="11">
        <v>0</v>
      </c>
      <c r="D128" s="12" t="s">
        <v>45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ht="15.75" customHeight="1">
      <c r="A129" s="12">
        <v>109</v>
      </c>
      <c r="B129" s="10" t="s">
        <v>141</v>
      </c>
      <c r="C129" s="11">
        <v>0</v>
      </c>
      <c r="D129" s="12" t="s">
        <v>45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ht="15.75" customHeight="1">
      <c r="A130" s="12">
        <v>110</v>
      </c>
      <c r="B130" s="10" t="s">
        <v>142</v>
      </c>
      <c r="C130" s="11">
        <v>0</v>
      </c>
      <c r="D130" s="12" t="s">
        <v>45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ht="15.75" customHeight="1">
      <c r="A131" s="12">
        <v>111</v>
      </c>
      <c r="B131" s="10" t="s">
        <v>143</v>
      </c>
      <c r="C131" s="11">
        <v>0</v>
      </c>
      <c r="D131" s="12" t="s">
        <v>45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ht="15.75" customHeight="1">
      <c r="A132" s="24"/>
      <c r="B132" s="25" t="s">
        <v>144</v>
      </c>
      <c r="C132" s="22">
        <f>SUM(C115:C131)</f>
        <v>326.18</v>
      </c>
      <c r="D132" s="26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ht="15.75" customHeight="1">
      <c r="A133" s="42" t="s">
        <v>145</v>
      </c>
      <c r="B133" s="40"/>
      <c r="C133" s="40"/>
      <c r="D133" s="41"/>
    </row>
    <row r="134" spans="1:16" ht="15.75" customHeight="1">
      <c r="A134" s="39" t="s">
        <v>146</v>
      </c>
      <c r="B134" s="40"/>
      <c r="C134" s="40"/>
      <c r="D134" s="41"/>
    </row>
    <row r="135" spans="1:16" ht="15.75" customHeight="1">
      <c r="A135" s="12">
        <v>112</v>
      </c>
      <c r="B135" s="10" t="s">
        <v>119</v>
      </c>
      <c r="C135" s="11">
        <v>510</v>
      </c>
      <c r="D135" s="12"/>
    </row>
    <row r="136" spans="1:16" ht="15.75" customHeight="1">
      <c r="A136" s="12">
        <v>113</v>
      </c>
      <c r="B136" s="10" t="s">
        <v>147</v>
      </c>
      <c r="C136" s="11">
        <v>340</v>
      </c>
      <c r="D136" s="12"/>
    </row>
    <row r="137" spans="1:16" ht="15.75" customHeight="1">
      <c r="A137" s="12">
        <v>114</v>
      </c>
      <c r="B137" s="10" t="s">
        <v>148</v>
      </c>
      <c r="C137" s="11">
        <v>240</v>
      </c>
      <c r="D137" s="12"/>
    </row>
    <row r="138" spans="1:16" ht="15.75" customHeight="1">
      <c r="A138" s="12">
        <v>115</v>
      </c>
      <c r="B138" s="10" t="s">
        <v>149</v>
      </c>
      <c r="C138" s="11">
        <v>200</v>
      </c>
      <c r="D138" s="12"/>
    </row>
    <row r="139" spans="1:16" ht="15.75" customHeight="1">
      <c r="A139" s="12">
        <v>116</v>
      </c>
      <c r="B139" s="10" t="s">
        <v>150</v>
      </c>
      <c r="C139" s="11">
        <v>110</v>
      </c>
      <c r="D139" s="12"/>
    </row>
    <row r="140" spans="1:16" ht="15.75" customHeight="1">
      <c r="A140" s="12">
        <v>117</v>
      </c>
      <c r="B140" s="10" t="s">
        <v>151</v>
      </c>
      <c r="C140" s="11">
        <v>500</v>
      </c>
      <c r="D140" s="12"/>
    </row>
    <row r="141" spans="1:16" ht="15.75" customHeight="1">
      <c r="A141" s="12">
        <v>118</v>
      </c>
      <c r="B141" s="10" t="s">
        <v>152</v>
      </c>
      <c r="C141" s="11">
        <v>67</v>
      </c>
      <c r="D141" s="12"/>
    </row>
    <row r="142" spans="1:16" ht="15.75" customHeight="1">
      <c r="A142" s="12">
        <v>119</v>
      </c>
      <c r="B142" s="10" t="s">
        <v>153</v>
      </c>
      <c r="C142" s="11">
        <v>540</v>
      </c>
      <c r="D142" s="12"/>
    </row>
    <row r="143" spans="1:16" ht="15.75" customHeight="1">
      <c r="A143" s="12">
        <v>120</v>
      </c>
      <c r="B143" s="10" t="s">
        <v>154</v>
      </c>
      <c r="C143" s="11">
        <v>150</v>
      </c>
      <c r="D143" s="12"/>
    </row>
    <row r="144" spans="1:16" ht="15.75" customHeight="1">
      <c r="A144" s="12">
        <v>121</v>
      </c>
      <c r="B144" s="10" t="s">
        <v>155</v>
      </c>
      <c r="C144" s="11">
        <v>65</v>
      </c>
      <c r="D144" s="12"/>
    </row>
    <row r="145" spans="1:4" ht="15.75" customHeight="1">
      <c r="A145" s="12">
        <v>122</v>
      </c>
      <c r="B145" s="10" t="s">
        <v>156</v>
      </c>
      <c r="C145" s="11">
        <v>650</v>
      </c>
      <c r="D145" s="12"/>
    </row>
    <row r="146" spans="1:4" ht="15.75" customHeight="1">
      <c r="A146" s="12">
        <v>123</v>
      </c>
      <c r="B146" s="10" t="s">
        <v>135</v>
      </c>
      <c r="C146" s="27">
        <v>65</v>
      </c>
      <c r="D146" s="12"/>
    </row>
    <row r="147" spans="1:4" ht="15.75" customHeight="1">
      <c r="A147" s="24"/>
      <c r="B147" s="25" t="s">
        <v>157</v>
      </c>
      <c r="C147" s="22">
        <f>SUM(C135:C146)</f>
        <v>3437</v>
      </c>
      <c r="D147" s="26"/>
    </row>
    <row r="148" spans="1:4" ht="15.75" customHeight="1">
      <c r="A148" s="42" t="s">
        <v>158</v>
      </c>
      <c r="B148" s="40"/>
      <c r="C148" s="40"/>
      <c r="D148" s="41"/>
    </row>
    <row r="149" spans="1:4" ht="15.75" customHeight="1">
      <c r="A149" s="39" t="s">
        <v>159</v>
      </c>
      <c r="B149" s="40"/>
      <c r="C149" s="40"/>
      <c r="D149" s="41"/>
    </row>
    <row r="150" spans="1:4" ht="15.75" customHeight="1">
      <c r="A150" s="12">
        <v>124</v>
      </c>
      <c r="B150" s="10" t="s">
        <v>160</v>
      </c>
      <c r="C150" s="27">
        <v>0</v>
      </c>
      <c r="D150" s="12" t="s">
        <v>45</v>
      </c>
    </row>
    <row r="151" spans="1:4" ht="15.75" customHeight="1">
      <c r="A151" s="12">
        <v>125</v>
      </c>
      <c r="B151" s="10" t="s">
        <v>161</v>
      </c>
      <c r="C151" s="27">
        <v>0</v>
      </c>
      <c r="D151" s="12" t="s">
        <v>45</v>
      </c>
    </row>
    <row r="152" spans="1:4" ht="15.75" customHeight="1">
      <c r="A152" s="12">
        <v>126</v>
      </c>
      <c r="B152" s="10" t="s">
        <v>162</v>
      </c>
      <c r="C152" s="27">
        <v>0</v>
      </c>
      <c r="D152" s="12" t="s">
        <v>45</v>
      </c>
    </row>
    <row r="153" spans="1:4" ht="15.75" customHeight="1">
      <c r="A153" s="12">
        <v>127</v>
      </c>
      <c r="B153" s="10" t="s">
        <v>163</v>
      </c>
      <c r="C153" s="27">
        <v>0</v>
      </c>
      <c r="D153" s="12" t="s">
        <v>45</v>
      </c>
    </row>
    <row r="154" spans="1:4" ht="15.75" customHeight="1">
      <c r="A154" s="12">
        <v>128</v>
      </c>
      <c r="B154" s="10" t="s">
        <v>164</v>
      </c>
      <c r="C154" s="27">
        <v>0</v>
      </c>
      <c r="D154" s="12" t="s">
        <v>45</v>
      </c>
    </row>
    <row r="155" spans="1:4" ht="15.75" customHeight="1">
      <c r="A155" s="12">
        <v>129</v>
      </c>
      <c r="B155" s="10" t="s">
        <v>165</v>
      </c>
      <c r="C155" s="27">
        <v>0</v>
      </c>
      <c r="D155" s="12" t="s">
        <v>45</v>
      </c>
    </row>
    <row r="156" spans="1:4" ht="15.75" customHeight="1">
      <c r="A156" s="12">
        <v>130</v>
      </c>
      <c r="B156" s="10" t="s">
        <v>166</v>
      </c>
      <c r="C156" s="27">
        <v>0</v>
      </c>
      <c r="D156" s="12" t="s">
        <v>45</v>
      </c>
    </row>
    <row r="157" spans="1:4" ht="15.75" customHeight="1">
      <c r="A157" s="12">
        <v>131</v>
      </c>
      <c r="B157" s="10" t="s">
        <v>167</v>
      </c>
      <c r="C157" s="27">
        <v>0</v>
      </c>
      <c r="D157" s="12" t="s">
        <v>45</v>
      </c>
    </row>
    <row r="158" spans="1:4" ht="15.75" customHeight="1">
      <c r="A158" s="12">
        <v>132</v>
      </c>
      <c r="B158" s="10" t="s">
        <v>168</v>
      </c>
      <c r="C158" s="27">
        <v>0</v>
      </c>
      <c r="D158" s="12" t="s">
        <v>45</v>
      </c>
    </row>
    <row r="159" spans="1:4" ht="15.75" customHeight="1">
      <c r="A159" s="12">
        <v>133</v>
      </c>
      <c r="B159" s="10" t="s">
        <v>169</v>
      </c>
      <c r="C159" s="27">
        <v>0</v>
      </c>
      <c r="D159" s="12" t="s">
        <v>45</v>
      </c>
    </row>
    <row r="160" spans="1:4" ht="15.75" customHeight="1">
      <c r="A160" s="12">
        <v>134</v>
      </c>
      <c r="B160" s="18" t="s">
        <v>170</v>
      </c>
      <c r="C160" s="27">
        <v>0</v>
      </c>
      <c r="D160" s="12" t="s">
        <v>121</v>
      </c>
    </row>
    <row r="161" spans="1:4" ht="15.75" customHeight="1">
      <c r="A161" s="12">
        <v>135</v>
      </c>
      <c r="B161" s="18" t="s">
        <v>171</v>
      </c>
      <c r="C161" s="27">
        <v>0</v>
      </c>
      <c r="D161" s="12" t="s">
        <v>121</v>
      </c>
    </row>
    <row r="162" spans="1:4" ht="15.75" customHeight="1">
      <c r="A162" s="12">
        <v>136</v>
      </c>
      <c r="B162" s="18" t="s">
        <v>172</v>
      </c>
      <c r="C162" s="27">
        <v>0</v>
      </c>
      <c r="D162" s="12" t="s">
        <v>121</v>
      </c>
    </row>
    <row r="163" spans="1:4" ht="15.75" customHeight="1">
      <c r="A163" s="12">
        <v>137</v>
      </c>
      <c r="B163" s="18" t="s">
        <v>173</v>
      </c>
      <c r="C163" s="27">
        <v>0</v>
      </c>
      <c r="D163" s="12" t="s">
        <v>121</v>
      </c>
    </row>
    <row r="164" spans="1:4" ht="15.75" customHeight="1">
      <c r="A164" s="12">
        <v>138</v>
      </c>
      <c r="B164" s="18" t="s">
        <v>174</v>
      </c>
      <c r="C164" s="27">
        <v>0</v>
      </c>
      <c r="D164" s="12" t="s">
        <v>121</v>
      </c>
    </row>
    <row r="165" spans="1:4" ht="15.75" customHeight="1">
      <c r="A165" s="12">
        <v>139</v>
      </c>
      <c r="B165" s="18" t="s">
        <v>175</v>
      </c>
      <c r="C165" s="27">
        <v>0</v>
      </c>
      <c r="D165" s="12" t="s">
        <v>121</v>
      </c>
    </row>
    <row r="166" spans="1:4" ht="15.75" customHeight="1">
      <c r="A166" s="12">
        <v>140</v>
      </c>
      <c r="B166" s="18" t="s">
        <v>176</v>
      </c>
      <c r="C166" s="27">
        <v>0</v>
      </c>
      <c r="D166" s="12" t="s">
        <v>121</v>
      </c>
    </row>
    <row r="167" spans="1:4" ht="15.75" customHeight="1">
      <c r="A167" s="12">
        <v>141</v>
      </c>
      <c r="B167" s="18" t="s">
        <v>177</v>
      </c>
      <c r="C167" s="27">
        <v>0</v>
      </c>
      <c r="D167" s="12" t="s">
        <v>121</v>
      </c>
    </row>
    <row r="168" spans="1:4" ht="15.75" customHeight="1">
      <c r="A168" s="12">
        <v>142</v>
      </c>
      <c r="B168" s="18" t="s">
        <v>178</v>
      </c>
      <c r="C168" s="27">
        <v>0</v>
      </c>
      <c r="D168" s="12" t="s">
        <v>121</v>
      </c>
    </row>
    <row r="169" spans="1:4" ht="15.75" customHeight="1">
      <c r="A169" s="12">
        <v>143</v>
      </c>
      <c r="B169" s="18" t="s">
        <v>179</v>
      </c>
      <c r="C169" s="27">
        <v>0</v>
      </c>
      <c r="D169" s="12" t="s">
        <v>121</v>
      </c>
    </row>
    <row r="170" spans="1:4" ht="15.75" customHeight="1">
      <c r="A170" s="12">
        <v>144</v>
      </c>
      <c r="B170" s="10" t="s">
        <v>180</v>
      </c>
      <c r="C170" s="27">
        <v>0</v>
      </c>
      <c r="D170" s="12" t="s">
        <v>181</v>
      </c>
    </row>
    <row r="171" spans="1:4" ht="15.75" customHeight="1">
      <c r="A171" s="12">
        <v>145</v>
      </c>
      <c r="B171" s="10" t="s">
        <v>182</v>
      </c>
      <c r="C171" s="27">
        <v>0</v>
      </c>
      <c r="D171" s="12" t="s">
        <v>45</v>
      </c>
    </row>
    <row r="172" spans="1:4" ht="15.75" customHeight="1">
      <c r="A172" s="12">
        <v>146</v>
      </c>
      <c r="B172" s="10" t="s">
        <v>183</v>
      </c>
      <c r="C172" s="27">
        <v>0</v>
      </c>
      <c r="D172" s="12" t="s">
        <v>45</v>
      </c>
    </row>
    <row r="173" spans="1:4" ht="15.75" customHeight="1">
      <c r="A173" s="12">
        <v>147</v>
      </c>
      <c r="B173" s="10" t="s">
        <v>184</v>
      </c>
      <c r="C173" s="27">
        <v>0</v>
      </c>
      <c r="D173" s="12" t="s">
        <v>45</v>
      </c>
    </row>
    <row r="174" spans="1:4" ht="15.75" customHeight="1">
      <c r="A174" s="24"/>
      <c r="B174" s="25" t="s">
        <v>185</v>
      </c>
      <c r="C174" s="22">
        <f>SUM(C150:C173)</f>
        <v>0</v>
      </c>
      <c r="D174" s="26"/>
    </row>
    <row r="175" spans="1:4" ht="15.75" customHeight="1">
      <c r="A175" s="42" t="s">
        <v>186</v>
      </c>
      <c r="B175" s="40"/>
      <c r="C175" s="40"/>
      <c r="D175" s="41"/>
    </row>
    <row r="176" spans="1:4" ht="15.75" customHeight="1">
      <c r="A176" s="39" t="s">
        <v>187</v>
      </c>
      <c r="B176" s="40"/>
      <c r="C176" s="40"/>
      <c r="D176" s="41"/>
    </row>
    <row r="177" spans="1:4" ht="15.75" customHeight="1">
      <c r="A177" s="12">
        <v>148</v>
      </c>
      <c r="B177" s="10" t="s">
        <v>188</v>
      </c>
      <c r="C177" s="27">
        <v>0</v>
      </c>
      <c r="D177" s="12" t="s">
        <v>45</v>
      </c>
    </row>
    <row r="178" spans="1:4" ht="15.75" customHeight="1">
      <c r="A178" s="12">
        <v>149</v>
      </c>
      <c r="B178" s="10" t="s">
        <v>189</v>
      </c>
      <c r="C178" s="27">
        <v>0</v>
      </c>
      <c r="D178" s="12" t="s">
        <v>45</v>
      </c>
    </row>
    <row r="179" spans="1:4" ht="15.75" customHeight="1">
      <c r="A179" s="12">
        <v>150</v>
      </c>
      <c r="B179" s="10" t="s">
        <v>190</v>
      </c>
      <c r="C179" s="27">
        <v>0</v>
      </c>
      <c r="D179" s="12" t="s">
        <v>45</v>
      </c>
    </row>
    <row r="180" spans="1:4" ht="15.75" customHeight="1">
      <c r="A180" s="12">
        <v>151</v>
      </c>
      <c r="B180" s="10" t="s">
        <v>191</v>
      </c>
      <c r="C180" s="27">
        <v>0</v>
      </c>
      <c r="D180" s="12" t="s">
        <v>45</v>
      </c>
    </row>
    <row r="181" spans="1:4" ht="15.75" customHeight="1">
      <c r="A181" s="12">
        <v>152</v>
      </c>
      <c r="B181" s="10" t="s">
        <v>192</v>
      </c>
      <c r="C181" s="27">
        <v>0</v>
      </c>
      <c r="D181" s="12" t="s">
        <v>45</v>
      </c>
    </row>
    <row r="182" spans="1:4" ht="15.75" customHeight="1">
      <c r="A182" s="12">
        <v>153</v>
      </c>
      <c r="B182" s="18" t="s">
        <v>193</v>
      </c>
      <c r="C182" s="27">
        <v>0</v>
      </c>
      <c r="D182" s="12" t="s">
        <v>121</v>
      </c>
    </row>
    <row r="183" spans="1:4" ht="15.75" customHeight="1">
      <c r="A183" s="12">
        <v>154</v>
      </c>
      <c r="B183" s="10" t="s">
        <v>194</v>
      </c>
      <c r="C183" s="27">
        <v>0</v>
      </c>
      <c r="D183" s="12" t="s">
        <v>45</v>
      </c>
    </row>
    <row r="184" spans="1:4" ht="15.75" customHeight="1">
      <c r="A184" s="12">
        <v>155</v>
      </c>
      <c r="B184" s="10" t="s">
        <v>195</v>
      </c>
      <c r="C184" s="27">
        <v>100</v>
      </c>
      <c r="D184" s="12"/>
    </row>
    <row r="185" spans="1:4" ht="15.75" customHeight="1">
      <c r="A185" s="24"/>
      <c r="B185" s="25" t="s">
        <v>196</v>
      </c>
      <c r="C185" s="22">
        <f>SUM(C177:C184)</f>
        <v>100</v>
      </c>
      <c r="D185" s="26"/>
    </row>
    <row r="186" spans="1:4" ht="15.75" customHeight="1">
      <c r="A186" s="42" t="s">
        <v>197</v>
      </c>
      <c r="B186" s="40"/>
      <c r="C186" s="40"/>
      <c r="D186" s="41"/>
    </row>
    <row r="187" spans="1:4" ht="15.75" customHeight="1">
      <c r="A187" s="39" t="s">
        <v>198</v>
      </c>
      <c r="B187" s="40"/>
      <c r="C187" s="40"/>
      <c r="D187" s="41"/>
    </row>
    <row r="188" spans="1:4" ht="15.75" customHeight="1">
      <c r="A188" s="12">
        <v>156</v>
      </c>
      <c r="B188" s="10" t="s">
        <v>199</v>
      </c>
      <c r="C188" s="27">
        <v>3800</v>
      </c>
      <c r="D188" s="12"/>
    </row>
    <row r="189" spans="1:4" ht="15.75" customHeight="1">
      <c r="A189" s="12">
        <v>157</v>
      </c>
      <c r="B189" s="10" t="s">
        <v>200</v>
      </c>
      <c r="C189" s="27">
        <f>(7151.57/7)</f>
        <v>1021.6528571428571</v>
      </c>
      <c r="D189" s="12"/>
    </row>
    <row r="190" spans="1:4" ht="15.75" customHeight="1">
      <c r="A190" s="12">
        <v>158</v>
      </c>
      <c r="B190" s="10" t="s">
        <v>201</v>
      </c>
      <c r="C190" s="27">
        <f>(457.62/7)</f>
        <v>65.374285714285719</v>
      </c>
      <c r="D190" s="12"/>
    </row>
    <row r="191" spans="1:4" ht="15.75" customHeight="1">
      <c r="A191" s="12">
        <v>159</v>
      </c>
      <c r="B191" s="10" t="s">
        <v>202</v>
      </c>
      <c r="C191" s="27">
        <f>(4126.44/7)</f>
        <v>589.49142857142851</v>
      </c>
      <c r="D191" s="12"/>
    </row>
    <row r="192" spans="1:4" ht="15.75" customHeight="1">
      <c r="A192" s="12">
        <v>160</v>
      </c>
      <c r="B192" s="10" t="s">
        <v>203</v>
      </c>
      <c r="C192" s="27">
        <f>(1077.05/7)</f>
        <v>153.8642857142857</v>
      </c>
      <c r="D192" s="12"/>
    </row>
    <row r="193" spans="1:4" ht="15.75" customHeight="1">
      <c r="A193" s="12">
        <v>161</v>
      </c>
      <c r="B193" s="10" t="s">
        <v>204</v>
      </c>
      <c r="C193" s="27">
        <f>(1620.34/7)</f>
        <v>231.47714285714284</v>
      </c>
      <c r="D193" s="12"/>
    </row>
    <row r="194" spans="1:4" ht="15.75" customHeight="1">
      <c r="A194" s="12">
        <v>162</v>
      </c>
      <c r="B194" s="10" t="s">
        <v>205</v>
      </c>
      <c r="C194" s="27">
        <f>(4993.11/7)</f>
        <v>713.30142857142857</v>
      </c>
      <c r="D194" s="12"/>
    </row>
    <row r="195" spans="1:4" ht="15.75" customHeight="1">
      <c r="A195" s="12">
        <v>163</v>
      </c>
      <c r="B195" s="10" t="s">
        <v>206</v>
      </c>
      <c r="C195" s="27">
        <f>(4299.42/7)</f>
        <v>614.20285714285717</v>
      </c>
      <c r="D195" s="12"/>
    </row>
    <row r="196" spans="1:4" ht="15.75" customHeight="1">
      <c r="A196" s="12">
        <v>164</v>
      </c>
      <c r="B196" s="10" t="s">
        <v>207</v>
      </c>
      <c r="C196" s="27">
        <f>(447.87/7)</f>
        <v>63.981428571428573</v>
      </c>
      <c r="D196" s="12"/>
    </row>
    <row r="197" spans="1:4" ht="15.75" customHeight="1">
      <c r="A197" s="12">
        <v>165</v>
      </c>
      <c r="B197" s="10" t="s">
        <v>208</v>
      </c>
      <c r="C197" s="27">
        <v>0</v>
      </c>
      <c r="D197" s="12" t="s">
        <v>45</v>
      </c>
    </row>
    <row r="198" spans="1:4" ht="15.75" customHeight="1">
      <c r="A198" s="12">
        <v>166</v>
      </c>
      <c r="B198" s="10" t="s">
        <v>209</v>
      </c>
      <c r="C198" s="27">
        <f>(6108.9/7)</f>
        <v>872.69999999999993</v>
      </c>
      <c r="D198" s="12"/>
    </row>
    <row r="199" spans="1:4" ht="15.75" customHeight="1">
      <c r="A199" s="12">
        <v>167</v>
      </c>
      <c r="B199" s="10" t="s">
        <v>210</v>
      </c>
      <c r="C199" s="27">
        <f>(1194.74/7)</f>
        <v>170.67714285714285</v>
      </c>
      <c r="D199" s="12"/>
    </row>
    <row r="200" spans="1:4" ht="15.75" customHeight="1">
      <c r="A200" s="12">
        <v>168</v>
      </c>
      <c r="B200" s="10" t="s">
        <v>211</v>
      </c>
      <c r="C200" s="27">
        <f>(1816.37/7)</f>
        <v>259.48142857142858</v>
      </c>
      <c r="D200" s="12"/>
    </row>
    <row r="201" spans="1:4" ht="15.75" customHeight="1">
      <c r="A201" s="12">
        <v>169</v>
      </c>
      <c r="B201" s="10" t="s">
        <v>212</v>
      </c>
      <c r="C201" s="27">
        <v>0</v>
      </c>
      <c r="D201" s="12" t="s">
        <v>45</v>
      </c>
    </row>
    <row r="202" spans="1:4" ht="15.75" customHeight="1">
      <c r="A202" s="12">
        <v>170</v>
      </c>
      <c r="B202" s="10" t="s">
        <v>213</v>
      </c>
      <c r="C202" s="27">
        <v>0</v>
      </c>
      <c r="D202" s="12" t="s">
        <v>45</v>
      </c>
    </row>
    <row r="203" spans="1:4" ht="15.75" customHeight="1">
      <c r="A203" s="12">
        <v>171</v>
      </c>
      <c r="B203" s="10" t="s">
        <v>214</v>
      </c>
      <c r="C203" s="27">
        <v>0</v>
      </c>
      <c r="D203" s="12" t="s">
        <v>45</v>
      </c>
    </row>
    <row r="204" spans="1:4" ht="15.75" customHeight="1">
      <c r="A204" s="12">
        <v>172</v>
      </c>
      <c r="B204" s="10" t="s">
        <v>215</v>
      </c>
      <c r="C204" s="27">
        <v>0</v>
      </c>
      <c r="D204" s="12" t="s">
        <v>45</v>
      </c>
    </row>
    <row r="205" spans="1:4" ht="15.75" customHeight="1">
      <c r="A205" s="12">
        <v>173</v>
      </c>
      <c r="B205" s="10" t="s">
        <v>216</v>
      </c>
      <c r="C205" s="27">
        <v>0</v>
      </c>
      <c r="D205" s="12" t="s">
        <v>45</v>
      </c>
    </row>
    <row r="206" spans="1:4" ht="15.75" customHeight="1">
      <c r="A206" s="12">
        <v>174</v>
      </c>
      <c r="B206" s="10" t="s">
        <v>217</v>
      </c>
      <c r="C206" s="27">
        <v>0</v>
      </c>
      <c r="D206" s="12" t="s">
        <v>45</v>
      </c>
    </row>
    <row r="207" spans="1:4" ht="15.75" customHeight="1">
      <c r="A207" s="12">
        <v>175</v>
      </c>
      <c r="B207" s="10" t="s">
        <v>218</v>
      </c>
      <c r="C207" s="27">
        <v>0</v>
      </c>
      <c r="D207" s="12" t="s">
        <v>45</v>
      </c>
    </row>
    <row r="208" spans="1:4" ht="15.75" customHeight="1">
      <c r="A208" s="24"/>
      <c r="B208" s="25" t="s">
        <v>219</v>
      </c>
      <c r="C208" s="22">
        <f>SUM(C188:C207)</f>
        <v>8556.2042857142878</v>
      </c>
      <c r="D208" s="26"/>
    </row>
    <row r="209" spans="1:4" ht="15.75" customHeight="1">
      <c r="A209" s="42" t="s">
        <v>220</v>
      </c>
      <c r="B209" s="40"/>
      <c r="C209" s="40"/>
      <c r="D209" s="41"/>
    </row>
    <row r="210" spans="1:4" ht="15.75" customHeight="1">
      <c r="A210" s="39" t="s">
        <v>221</v>
      </c>
      <c r="B210" s="40"/>
      <c r="C210" s="40"/>
      <c r="D210" s="41"/>
    </row>
    <row r="211" spans="1:4" ht="15.75" customHeight="1">
      <c r="A211" s="12">
        <v>176</v>
      </c>
      <c r="B211" s="18" t="s">
        <v>222</v>
      </c>
      <c r="C211" s="27">
        <v>0</v>
      </c>
      <c r="D211" s="12" t="s">
        <v>121</v>
      </c>
    </row>
    <row r="212" spans="1:4" ht="15.75" customHeight="1">
      <c r="A212" s="12">
        <v>177</v>
      </c>
      <c r="B212" s="18" t="s">
        <v>223</v>
      </c>
      <c r="C212" s="27">
        <v>0</v>
      </c>
      <c r="D212" s="12" t="s">
        <v>121</v>
      </c>
    </row>
    <row r="213" spans="1:4" ht="15.75" customHeight="1">
      <c r="A213" s="12">
        <v>178</v>
      </c>
      <c r="B213" s="18" t="s">
        <v>224</v>
      </c>
      <c r="C213" s="27">
        <v>0</v>
      </c>
      <c r="D213" s="12" t="s">
        <v>121</v>
      </c>
    </row>
    <row r="214" spans="1:4" ht="15.75" customHeight="1">
      <c r="A214" s="12">
        <v>179</v>
      </c>
      <c r="B214" s="18" t="s">
        <v>225</v>
      </c>
      <c r="C214" s="27">
        <v>0</v>
      </c>
      <c r="D214" s="12" t="s">
        <v>121</v>
      </c>
    </row>
    <row r="215" spans="1:4" ht="15.75" customHeight="1">
      <c r="A215" s="12">
        <v>180</v>
      </c>
      <c r="B215" s="18" t="s">
        <v>226</v>
      </c>
      <c r="C215" s="27">
        <v>0</v>
      </c>
      <c r="D215" s="12" t="s">
        <v>121</v>
      </c>
    </row>
    <row r="216" spans="1:4" ht="15.75" customHeight="1">
      <c r="A216" s="12">
        <v>181</v>
      </c>
      <c r="B216" s="10" t="s">
        <v>227</v>
      </c>
      <c r="C216" s="27">
        <v>0</v>
      </c>
      <c r="D216" s="12" t="s">
        <v>45</v>
      </c>
    </row>
    <row r="217" spans="1:4" ht="15.75" customHeight="1">
      <c r="A217" s="12">
        <v>182</v>
      </c>
      <c r="B217" s="10" t="s">
        <v>228</v>
      </c>
      <c r="C217" s="27">
        <v>310</v>
      </c>
      <c r="D217" s="12"/>
    </row>
    <row r="218" spans="1:4" ht="15.75" customHeight="1">
      <c r="A218" s="12">
        <v>183</v>
      </c>
      <c r="B218" s="10" t="s">
        <v>229</v>
      </c>
      <c r="C218" s="27">
        <v>0</v>
      </c>
      <c r="D218" s="12" t="s">
        <v>45</v>
      </c>
    </row>
    <row r="219" spans="1:4" ht="15.75" customHeight="1">
      <c r="A219" s="12">
        <v>184</v>
      </c>
      <c r="B219" s="10" t="s">
        <v>575</v>
      </c>
      <c r="C219" s="27">
        <v>0</v>
      </c>
      <c r="D219" s="12" t="s">
        <v>45</v>
      </c>
    </row>
    <row r="220" spans="1:4" ht="15.75" customHeight="1">
      <c r="A220" s="12">
        <v>185</v>
      </c>
      <c r="B220" s="10" t="s">
        <v>230</v>
      </c>
      <c r="C220" s="27">
        <v>1</v>
      </c>
      <c r="D220" s="12" t="s">
        <v>45</v>
      </c>
    </row>
    <row r="221" spans="1:4" ht="15.75" customHeight="1">
      <c r="A221" s="12">
        <v>186</v>
      </c>
      <c r="B221" s="10" t="s">
        <v>231</v>
      </c>
      <c r="C221" s="27">
        <v>0</v>
      </c>
      <c r="D221" s="12" t="s">
        <v>45</v>
      </c>
    </row>
    <row r="222" spans="1:4" ht="15.75" customHeight="1">
      <c r="A222" s="12">
        <v>187</v>
      </c>
      <c r="B222" s="10" t="s">
        <v>232</v>
      </c>
      <c r="C222" s="27">
        <v>170</v>
      </c>
      <c r="D222" s="12"/>
    </row>
    <row r="223" spans="1:4" ht="15.75" customHeight="1">
      <c r="A223" s="12">
        <v>188</v>
      </c>
      <c r="B223" s="10" t="s">
        <v>233</v>
      </c>
      <c r="C223" s="27">
        <v>270</v>
      </c>
      <c r="D223" s="12"/>
    </row>
    <row r="224" spans="1:4" ht="15.75" customHeight="1">
      <c r="A224" s="12">
        <v>189</v>
      </c>
      <c r="B224" s="10" t="s">
        <v>234</v>
      </c>
      <c r="C224" s="27">
        <f>(653.84/7)</f>
        <v>93.405714285714296</v>
      </c>
      <c r="D224" s="12"/>
    </row>
    <row r="225" spans="1:4" ht="15.75" customHeight="1">
      <c r="A225" s="12">
        <v>190</v>
      </c>
      <c r="B225" s="10" t="s">
        <v>235</v>
      </c>
      <c r="C225" s="27">
        <v>405</v>
      </c>
      <c r="D225" s="12"/>
    </row>
    <row r="226" spans="1:4" ht="15.75" customHeight="1">
      <c r="A226" s="12">
        <v>191</v>
      </c>
      <c r="B226" s="10" t="s">
        <v>236</v>
      </c>
      <c r="C226" s="27">
        <v>110</v>
      </c>
      <c r="D226" s="12"/>
    </row>
    <row r="227" spans="1:4" ht="15.75" customHeight="1">
      <c r="A227" s="12">
        <v>192</v>
      </c>
      <c r="B227" s="10" t="s">
        <v>237</v>
      </c>
      <c r="C227" s="27">
        <v>115</v>
      </c>
      <c r="D227" s="12"/>
    </row>
    <row r="228" spans="1:4" ht="15.75" customHeight="1">
      <c r="A228" s="12">
        <v>193</v>
      </c>
      <c r="B228" s="10" t="s">
        <v>238</v>
      </c>
      <c r="C228" s="27">
        <v>0</v>
      </c>
      <c r="D228" s="12" t="s">
        <v>45</v>
      </c>
    </row>
    <row r="229" spans="1:4" ht="15.75" customHeight="1">
      <c r="A229" s="12">
        <v>194</v>
      </c>
      <c r="B229" s="10" t="s">
        <v>239</v>
      </c>
      <c r="C229" s="27">
        <v>205</v>
      </c>
      <c r="D229" s="12"/>
    </row>
    <row r="230" spans="1:4" ht="15.75" customHeight="1">
      <c r="A230" s="12">
        <v>195</v>
      </c>
      <c r="B230" s="10" t="s">
        <v>240</v>
      </c>
      <c r="C230" s="27">
        <v>0</v>
      </c>
      <c r="D230" s="12" t="s">
        <v>45</v>
      </c>
    </row>
    <row r="231" spans="1:4" ht="15.75" customHeight="1">
      <c r="A231" s="12">
        <v>196</v>
      </c>
      <c r="B231" s="10" t="s">
        <v>241</v>
      </c>
      <c r="C231" s="27">
        <f>(957.85/7)</f>
        <v>136.83571428571429</v>
      </c>
      <c r="D231" s="12"/>
    </row>
    <row r="232" spans="1:4" ht="15.75" customHeight="1">
      <c r="A232" s="12">
        <v>197</v>
      </c>
      <c r="B232" s="10" t="s">
        <v>242</v>
      </c>
      <c r="C232" s="27">
        <v>0</v>
      </c>
      <c r="D232" s="12" t="s">
        <v>45</v>
      </c>
    </row>
    <row r="233" spans="1:4" ht="15.75" customHeight="1">
      <c r="A233" s="12">
        <v>198</v>
      </c>
      <c r="B233" s="10" t="s">
        <v>142</v>
      </c>
      <c r="C233" s="27">
        <v>0</v>
      </c>
      <c r="D233" s="12" t="s">
        <v>45</v>
      </c>
    </row>
    <row r="234" spans="1:4" ht="15.75" customHeight="1">
      <c r="A234" s="12">
        <v>199</v>
      </c>
      <c r="B234" s="10" t="s">
        <v>243</v>
      </c>
      <c r="C234" s="27">
        <v>0</v>
      </c>
      <c r="D234" s="12" t="s">
        <v>45</v>
      </c>
    </row>
    <row r="235" spans="1:4" ht="15.75" customHeight="1">
      <c r="A235" s="12">
        <v>200</v>
      </c>
      <c r="B235" s="10" t="s">
        <v>244</v>
      </c>
      <c r="C235" s="27">
        <v>0</v>
      </c>
      <c r="D235" s="12" t="s">
        <v>45</v>
      </c>
    </row>
    <row r="236" spans="1:4" ht="15.75" customHeight="1">
      <c r="A236" s="12">
        <v>201</v>
      </c>
      <c r="B236" s="10" t="s">
        <v>245</v>
      </c>
      <c r="C236" s="27">
        <v>140</v>
      </c>
      <c r="D236" s="12" t="s">
        <v>25</v>
      </c>
    </row>
    <row r="237" spans="1:4" ht="15.75" customHeight="1">
      <c r="A237" s="12">
        <v>202</v>
      </c>
      <c r="B237" s="10" t="s">
        <v>246</v>
      </c>
      <c r="C237" s="27">
        <v>100</v>
      </c>
      <c r="D237" s="12" t="s">
        <v>25</v>
      </c>
    </row>
    <row r="238" spans="1:4" ht="15.75" customHeight="1">
      <c r="A238" s="12">
        <v>203</v>
      </c>
      <c r="B238" s="10" t="s">
        <v>247</v>
      </c>
      <c r="C238" s="27">
        <v>70</v>
      </c>
      <c r="D238" s="12" t="s">
        <v>25</v>
      </c>
    </row>
    <row r="239" spans="1:4" ht="15.75" customHeight="1">
      <c r="A239" s="12">
        <v>204</v>
      </c>
      <c r="B239" s="10" t="s">
        <v>248</v>
      </c>
      <c r="C239" s="27">
        <v>400</v>
      </c>
      <c r="D239" s="12"/>
    </row>
    <row r="240" spans="1:4" ht="15.75" customHeight="1">
      <c r="A240" s="12">
        <v>205</v>
      </c>
      <c r="B240" s="10" t="s">
        <v>249</v>
      </c>
      <c r="C240" s="27">
        <v>180</v>
      </c>
      <c r="D240" s="12"/>
    </row>
    <row r="241" spans="1:4" ht="15.75" customHeight="1">
      <c r="A241" s="12">
        <v>206</v>
      </c>
      <c r="B241" s="10" t="s">
        <v>250</v>
      </c>
      <c r="C241" s="27">
        <v>100</v>
      </c>
      <c r="D241" s="12"/>
    </row>
    <row r="242" spans="1:4" ht="15.75" customHeight="1">
      <c r="A242" s="12">
        <v>207</v>
      </c>
      <c r="B242" s="10" t="s">
        <v>251</v>
      </c>
      <c r="C242" s="27">
        <v>150</v>
      </c>
      <c r="D242" s="12"/>
    </row>
    <row r="243" spans="1:4" ht="15.75" customHeight="1">
      <c r="A243" s="12">
        <v>208</v>
      </c>
      <c r="B243" s="10" t="s">
        <v>252</v>
      </c>
      <c r="C243" s="27">
        <v>440</v>
      </c>
      <c r="D243" s="12"/>
    </row>
    <row r="244" spans="1:4" ht="15.75" customHeight="1">
      <c r="A244" s="12">
        <v>209</v>
      </c>
      <c r="B244" s="10" t="s">
        <v>253</v>
      </c>
      <c r="C244" s="27">
        <v>440</v>
      </c>
      <c r="D244" s="12"/>
    </row>
    <row r="245" spans="1:4" ht="15.75" customHeight="1">
      <c r="A245" s="12">
        <v>210</v>
      </c>
      <c r="B245" s="10" t="s">
        <v>254</v>
      </c>
      <c r="C245" s="27">
        <v>900</v>
      </c>
      <c r="D245" s="12"/>
    </row>
    <row r="246" spans="1:4" ht="15.75" customHeight="1">
      <c r="A246" s="12">
        <v>211</v>
      </c>
      <c r="B246" s="10" t="s">
        <v>255</v>
      </c>
      <c r="C246" s="27">
        <v>310</v>
      </c>
      <c r="D246" s="12"/>
    </row>
    <row r="247" spans="1:4" ht="15.75" customHeight="1">
      <c r="A247" s="12">
        <v>212</v>
      </c>
      <c r="B247" s="10" t="s">
        <v>256</v>
      </c>
      <c r="C247" s="27">
        <v>580</v>
      </c>
      <c r="D247" s="12"/>
    </row>
    <row r="248" spans="1:4" ht="15.75" customHeight="1">
      <c r="A248" s="12">
        <v>213</v>
      </c>
      <c r="B248" s="10" t="s">
        <v>257</v>
      </c>
      <c r="C248" s="27">
        <v>130</v>
      </c>
      <c r="D248" s="12"/>
    </row>
    <row r="249" spans="1:4" ht="15.75" customHeight="1">
      <c r="A249" s="12">
        <v>214</v>
      </c>
      <c r="B249" s="10" t="s">
        <v>48</v>
      </c>
      <c r="C249" s="27">
        <v>50</v>
      </c>
      <c r="D249" s="12"/>
    </row>
    <row r="250" spans="1:4" ht="15.75" customHeight="1">
      <c r="A250" s="12">
        <v>215</v>
      </c>
      <c r="B250" s="10" t="s">
        <v>258</v>
      </c>
      <c r="C250" s="27">
        <v>50</v>
      </c>
      <c r="D250" s="12"/>
    </row>
    <row r="251" spans="1:4" ht="15.75" customHeight="1">
      <c r="A251" s="12">
        <v>216</v>
      </c>
      <c r="B251" s="10" t="s">
        <v>259</v>
      </c>
      <c r="C251" s="27">
        <v>430</v>
      </c>
      <c r="D251" s="12"/>
    </row>
    <row r="252" spans="1:4" ht="15.75" customHeight="1">
      <c r="A252" s="12">
        <v>217</v>
      </c>
      <c r="B252" s="10" t="s">
        <v>260</v>
      </c>
      <c r="C252" s="27">
        <v>0</v>
      </c>
      <c r="D252" s="12" t="s">
        <v>45</v>
      </c>
    </row>
    <row r="253" spans="1:4" ht="15.75" customHeight="1">
      <c r="A253" s="12">
        <v>218</v>
      </c>
      <c r="B253" s="10" t="s">
        <v>261</v>
      </c>
      <c r="C253" s="27">
        <v>530</v>
      </c>
      <c r="D253" s="12"/>
    </row>
    <row r="254" spans="1:4" ht="15.75" customHeight="1">
      <c r="A254" s="12">
        <v>219</v>
      </c>
      <c r="B254" s="10" t="s">
        <v>262</v>
      </c>
      <c r="C254" s="27">
        <v>0</v>
      </c>
      <c r="D254" s="12" t="s">
        <v>106</v>
      </c>
    </row>
    <row r="255" spans="1:4" ht="15.75" customHeight="1">
      <c r="A255" s="12">
        <v>220</v>
      </c>
      <c r="B255" s="10" t="s">
        <v>263</v>
      </c>
      <c r="C255" s="27">
        <v>0</v>
      </c>
      <c r="D255" s="12" t="s">
        <v>106</v>
      </c>
    </row>
    <row r="256" spans="1:4" ht="15.75" customHeight="1">
      <c r="A256" s="12">
        <v>221</v>
      </c>
      <c r="B256" s="10" t="s">
        <v>264</v>
      </c>
      <c r="C256" s="27">
        <v>350</v>
      </c>
      <c r="D256" s="12"/>
    </row>
    <row r="257" spans="1:4" ht="15.75" customHeight="1">
      <c r="A257" s="12">
        <v>222</v>
      </c>
      <c r="B257" s="10" t="s">
        <v>265</v>
      </c>
      <c r="C257" s="27">
        <v>210</v>
      </c>
      <c r="D257" s="12"/>
    </row>
    <row r="258" spans="1:4" ht="15.75" customHeight="1">
      <c r="A258" s="12">
        <v>223</v>
      </c>
      <c r="B258" s="10" t="s">
        <v>266</v>
      </c>
      <c r="C258" s="27">
        <v>220</v>
      </c>
      <c r="D258" s="12"/>
    </row>
    <row r="259" spans="1:4" ht="15.75" customHeight="1">
      <c r="A259" s="12">
        <v>224</v>
      </c>
      <c r="B259" s="10" t="s">
        <v>267</v>
      </c>
      <c r="C259" s="27">
        <v>380</v>
      </c>
      <c r="D259" s="12"/>
    </row>
    <row r="260" spans="1:4" ht="15.75" customHeight="1">
      <c r="A260" s="12">
        <v>225</v>
      </c>
      <c r="B260" s="10" t="s">
        <v>268</v>
      </c>
      <c r="C260" s="27">
        <v>190</v>
      </c>
      <c r="D260" s="12"/>
    </row>
    <row r="261" spans="1:4" ht="15.75" customHeight="1">
      <c r="A261" s="12">
        <v>226</v>
      </c>
      <c r="B261" s="10" t="s">
        <v>269</v>
      </c>
      <c r="C261" s="27">
        <v>80</v>
      </c>
      <c r="D261" s="12"/>
    </row>
    <row r="262" spans="1:4" ht="15.75" customHeight="1">
      <c r="A262" s="12">
        <v>227</v>
      </c>
      <c r="B262" s="10" t="s">
        <v>270</v>
      </c>
      <c r="C262" s="27">
        <v>140</v>
      </c>
      <c r="D262" s="12"/>
    </row>
    <row r="263" spans="1:4" ht="15.75" customHeight="1">
      <c r="A263" s="12">
        <v>228</v>
      </c>
      <c r="B263" s="10" t="s">
        <v>271</v>
      </c>
      <c r="C263" s="27">
        <v>60</v>
      </c>
      <c r="D263" s="12"/>
    </row>
    <row r="264" spans="1:4" ht="15.75" customHeight="1">
      <c r="A264" s="12">
        <v>229</v>
      </c>
      <c r="B264" s="10" t="s">
        <v>272</v>
      </c>
      <c r="C264" s="27">
        <v>500</v>
      </c>
      <c r="D264" s="12"/>
    </row>
    <row r="265" spans="1:4" ht="15.75" customHeight="1">
      <c r="A265" s="12">
        <v>230</v>
      </c>
      <c r="B265" s="10" t="s">
        <v>273</v>
      </c>
      <c r="C265" s="27">
        <v>0</v>
      </c>
      <c r="D265" s="12" t="s">
        <v>106</v>
      </c>
    </row>
    <row r="266" spans="1:4" ht="15.75" customHeight="1">
      <c r="A266" s="12">
        <v>231</v>
      </c>
      <c r="B266" s="10" t="s">
        <v>274</v>
      </c>
      <c r="C266" s="27">
        <v>323</v>
      </c>
      <c r="D266" s="12"/>
    </row>
    <row r="267" spans="1:4" ht="15.75" customHeight="1">
      <c r="A267" s="12">
        <v>232</v>
      </c>
      <c r="B267" s="10" t="s">
        <v>275</v>
      </c>
      <c r="C267" s="27">
        <v>0</v>
      </c>
      <c r="D267" s="12" t="s">
        <v>45</v>
      </c>
    </row>
    <row r="268" spans="1:4" ht="15.75" customHeight="1">
      <c r="A268" s="12">
        <v>233</v>
      </c>
      <c r="B268" s="10" t="s">
        <v>276</v>
      </c>
      <c r="C268" s="27">
        <v>0</v>
      </c>
      <c r="D268" s="12" t="s">
        <v>45</v>
      </c>
    </row>
    <row r="269" spans="1:4" ht="15.75" customHeight="1">
      <c r="A269" s="12">
        <v>234</v>
      </c>
      <c r="B269" s="10" t="s">
        <v>277</v>
      </c>
      <c r="C269" s="27">
        <v>220</v>
      </c>
      <c r="D269" s="12"/>
    </row>
    <row r="270" spans="1:4" ht="15.75" customHeight="1">
      <c r="A270" s="12">
        <v>235</v>
      </c>
      <c r="B270" s="10" t="s">
        <v>278</v>
      </c>
      <c r="C270" s="27">
        <v>300</v>
      </c>
      <c r="D270" s="12"/>
    </row>
    <row r="271" spans="1:4" ht="15.75" customHeight="1">
      <c r="A271" s="12">
        <v>236</v>
      </c>
      <c r="B271" s="10" t="s">
        <v>279</v>
      </c>
      <c r="C271" s="27">
        <v>290</v>
      </c>
      <c r="D271" s="12"/>
    </row>
    <row r="272" spans="1:4" ht="15.75" customHeight="1">
      <c r="A272" s="12">
        <v>237</v>
      </c>
      <c r="B272" s="10" t="s">
        <v>280</v>
      </c>
      <c r="C272" s="27">
        <v>430</v>
      </c>
      <c r="D272" s="12"/>
    </row>
    <row r="273" spans="1:4" ht="15.75" customHeight="1">
      <c r="A273" s="12">
        <v>238</v>
      </c>
      <c r="B273" s="10" t="s">
        <v>255</v>
      </c>
      <c r="C273" s="27">
        <v>440</v>
      </c>
      <c r="D273" s="12"/>
    </row>
    <row r="274" spans="1:4" ht="15.75" customHeight="1">
      <c r="A274" s="12">
        <v>239</v>
      </c>
      <c r="B274" s="10" t="s">
        <v>281</v>
      </c>
      <c r="C274" s="27">
        <v>450</v>
      </c>
      <c r="D274" s="12"/>
    </row>
    <row r="275" spans="1:4" ht="15.75" customHeight="1">
      <c r="A275" s="12">
        <v>240</v>
      </c>
      <c r="B275" s="10" t="s">
        <v>282</v>
      </c>
      <c r="C275" s="27">
        <v>290</v>
      </c>
      <c r="D275" s="12"/>
    </row>
    <row r="276" spans="1:4" ht="15.75" customHeight="1">
      <c r="A276" s="12">
        <v>241</v>
      </c>
      <c r="B276" s="10" t="s">
        <v>283</v>
      </c>
      <c r="C276" s="27">
        <v>330</v>
      </c>
      <c r="D276" s="12"/>
    </row>
    <row r="277" spans="1:4" ht="15.75" customHeight="1">
      <c r="A277" s="12">
        <v>242</v>
      </c>
      <c r="B277" s="10" t="s">
        <v>284</v>
      </c>
      <c r="C277" s="27">
        <v>260</v>
      </c>
      <c r="D277" s="12"/>
    </row>
    <row r="278" spans="1:4" ht="15.75" customHeight="1">
      <c r="A278" s="12">
        <v>243</v>
      </c>
      <c r="B278" s="10" t="s">
        <v>285</v>
      </c>
      <c r="C278" s="27">
        <v>66</v>
      </c>
      <c r="D278" s="12"/>
    </row>
    <row r="279" spans="1:4" ht="15.75" customHeight="1">
      <c r="A279" s="12">
        <v>244</v>
      </c>
      <c r="B279" s="10" t="s">
        <v>286</v>
      </c>
      <c r="C279" s="27">
        <v>90</v>
      </c>
      <c r="D279" s="12"/>
    </row>
    <row r="280" spans="1:4" ht="15.75" customHeight="1">
      <c r="A280" s="12">
        <v>245</v>
      </c>
      <c r="B280" s="10" t="s">
        <v>287</v>
      </c>
      <c r="C280" s="27">
        <v>190</v>
      </c>
      <c r="D280" s="12"/>
    </row>
    <row r="281" spans="1:4" ht="15.75" customHeight="1">
      <c r="A281" s="12">
        <v>246</v>
      </c>
      <c r="B281" s="10" t="s">
        <v>288</v>
      </c>
      <c r="C281" s="27">
        <v>300</v>
      </c>
      <c r="D281" s="12"/>
    </row>
    <row r="282" spans="1:4" ht="15.75" customHeight="1">
      <c r="A282" s="12">
        <v>247</v>
      </c>
      <c r="B282" s="10" t="s">
        <v>289</v>
      </c>
      <c r="C282" s="27">
        <v>0</v>
      </c>
      <c r="D282" s="12" t="s">
        <v>45</v>
      </c>
    </row>
    <row r="283" spans="1:4" ht="15.75" customHeight="1">
      <c r="A283" s="12">
        <v>248</v>
      </c>
      <c r="B283" s="10" t="s">
        <v>290</v>
      </c>
      <c r="C283" s="27">
        <v>190</v>
      </c>
      <c r="D283" s="12"/>
    </row>
    <row r="284" spans="1:4" ht="15.75" customHeight="1">
      <c r="A284" s="12">
        <v>249</v>
      </c>
      <c r="B284" s="10" t="s">
        <v>291</v>
      </c>
      <c r="C284" s="27">
        <v>190</v>
      </c>
      <c r="D284" s="12"/>
    </row>
    <row r="285" spans="1:4" ht="15.75" customHeight="1">
      <c r="A285" s="12">
        <v>250</v>
      </c>
      <c r="B285" s="10" t="s">
        <v>292</v>
      </c>
      <c r="C285" s="27">
        <v>250</v>
      </c>
      <c r="D285" s="12"/>
    </row>
    <row r="286" spans="1:4" ht="15.75" customHeight="1">
      <c r="A286" s="12">
        <v>251</v>
      </c>
      <c r="B286" s="10" t="s">
        <v>293</v>
      </c>
      <c r="C286" s="27">
        <v>250</v>
      </c>
      <c r="D286" s="12"/>
    </row>
    <row r="287" spans="1:4" ht="15.75" customHeight="1">
      <c r="A287" s="12">
        <v>252</v>
      </c>
      <c r="B287" s="10" t="s">
        <v>294</v>
      </c>
      <c r="C287" s="27">
        <v>210</v>
      </c>
      <c r="D287" s="12"/>
    </row>
    <row r="288" spans="1:4" ht="15.75" customHeight="1">
      <c r="A288" s="12">
        <v>253</v>
      </c>
      <c r="B288" s="10" t="s">
        <v>295</v>
      </c>
      <c r="C288" s="27">
        <v>360</v>
      </c>
      <c r="D288" s="12"/>
    </row>
    <row r="289" spans="1:4" ht="15.75" customHeight="1">
      <c r="A289" s="28">
        <v>254</v>
      </c>
      <c r="B289" s="10" t="s">
        <v>296</v>
      </c>
      <c r="C289" s="27">
        <v>300</v>
      </c>
      <c r="D289" s="29"/>
    </row>
    <row r="290" spans="1:4" ht="15.75" customHeight="1">
      <c r="A290" s="24"/>
      <c r="B290" s="25" t="s">
        <v>297</v>
      </c>
      <c r="C290" s="22">
        <f>SUM(C211:C289)</f>
        <v>14675.241428571429</v>
      </c>
      <c r="D290" s="30"/>
    </row>
    <row r="291" spans="1:4" ht="15.75" customHeight="1">
      <c r="A291" s="42" t="s">
        <v>298</v>
      </c>
      <c r="B291" s="40"/>
      <c r="C291" s="40"/>
      <c r="D291" s="41"/>
    </row>
    <row r="292" spans="1:4" ht="15.75" customHeight="1">
      <c r="A292" s="39" t="s">
        <v>299</v>
      </c>
      <c r="B292" s="40"/>
      <c r="C292" s="40"/>
      <c r="D292" s="41"/>
    </row>
    <row r="293" spans="1:4" ht="15.75" customHeight="1">
      <c r="A293" s="12">
        <v>255</v>
      </c>
      <c r="B293" s="10" t="s">
        <v>300</v>
      </c>
      <c r="C293" s="27">
        <v>0</v>
      </c>
      <c r="D293" s="12" t="s">
        <v>181</v>
      </c>
    </row>
    <row r="294" spans="1:4" ht="15.75" customHeight="1">
      <c r="A294" s="12">
        <v>256</v>
      </c>
      <c r="B294" s="10" t="s">
        <v>301</v>
      </c>
      <c r="C294" s="27">
        <v>0</v>
      </c>
      <c r="D294" s="12" t="s">
        <v>181</v>
      </c>
    </row>
    <row r="295" spans="1:4" ht="15.75" customHeight="1">
      <c r="A295" s="12">
        <v>257</v>
      </c>
      <c r="B295" s="10" t="s">
        <v>302</v>
      </c>
      <c r="C295" s="27">
        <v>120</v>
      </c>
      <c r="D295" s="12"/>
    </row>
    <row r="296" spans="1:4" ht="15.75" customHeight="1">
      <c r="A296" s="12">
        <v>258</v>
      </c>
      <c r="B296" s="10" t="s">
        <v>303</v>
      </c>
      <c r="C296" s="27">
        <v>500</v>
      </c>
      <c r="D296" s="12"/>
    </row>
    <row r="297" spans="1:4" ht="15.75" customHeight="1">
      <c r="A297" s="12">
        <v>259</v>
      </c>
      <c r="B297" s="10" t="s">
        <v>140</v>
      </c>
      <c r="C297" s="27">
        <v>750</v>
      </c>
      <c r="D297" s="12"/>
    </row>
    <row r="298" spans="1:4" ht="15.75" customHeight="1">
      <c r="A298" s="12">
        <v>260</v>
      </c>
      <c r="B298" s="10" t="s">
        <v>304</v>
      </c>
      <c r="C298" s="27">
        <v>610</v>
      </c>
      <c r="D298" s="12"/>
    </row>
    <row r="299" spans="1:4" ht="15.75" customHeight="1">
      <c r="A299" s="12">
        <v>261</v>
      </c>
      <c r="B299" s="10" t="s">
        <v>305</v>
      </c>
      <c r="C299" s="27">
        <v>230</v>
      </c>
      <c r="D299" s="12"/>
    </row>
    <row r="300" spans="1:4" ht="15.75" customHeight="1">
      <c r="A300" s="12">
        <v>262</v>
      </c>
      <c r="B300" s="10" t="s">
        <v>306</v>
      </c>
      <c r="C300" s="27">
        <v>230</v>
      </c>
      <c r="D300" s="12"/>
    </row>
    <row r="301" spans="1:4" ht="15.75" customHeight="1">
      <c r="A301" s="12">
        <v>263</v>
      </c>
      <c r="B301" s="10" t="s">
        <v>307</v>
      </c>
      <c r="C301" s="27">
        <v>200</v>
      </c>
      <c r="D301" s="12"/>
    </row>
    <row r="302" spans="1:4" ht="15.75" customHeight="1">
      <c r="A302" s="12">
        <v>264</v>
      </c>
      <c r="B302" s="10" t="s">
        <v>308</v>
      </c>
      <c r="C302" s="27">
        <f>6045.23/7</f>
        <v>863.60428571428565</v>
      </c>
      <c r="D302" s="12"/>
    </row>
    <row r="303" spans="1:4" ht="15.75" customHeight="1">
      <c r="A303" s="12">
        <v>265</v>
      </c>
      <c r="B303" s="10" t="s">
        <v>309</v>
      </c>
      <c r="C303" s="27">
        <v>0</v>
      </c>
      <c r="D303" s="12" t="s">
        <v>45</v>
      </c>
    </row>
    <row r="304" spans="1:4" ht="15.75" customHeight="1">
      <c r="A304" s="24"/>
      <c r="B304" s="25" t="s">
        <v>310</v>
      </c>
      <c r="C304" s="22">
        <f>SUM(C293:C303)</f>
        <v>3503.6042857142857</v>
      </c>
      <c r="D304" s="26"/>
    </row>
    <row r="305" spans="1:4" ht="15.75" customHeight="1">
      <c r="A305" s="42" t="s">
        <v>311</v>
      </c>
      <c r="B305" s="40"/>
      <c r="C305" s="40"/>
      <c r="D305" s="41"/>
    </row>
    <row r="306" spans="1:4" ht="15.75" customHeight="1">
      <c r="A306" s="39" t="s">
        <v>312</v>
      </c>
      <c r="B306" s="40"/>
      <c r="C306" s="40"/>
      <c r="D306" s="41"/>
    </row>
    <row r="307" spans="1:4" ht="15.75" customHeight="1">
      <c r="A307" s="12">
        <v>266</v>
      </c>
      <c r="B307" s="10" t="s">
        <v>313</v>
      </c>
      <c r="C307" s="27">
        <v>0</v>
      </c>
      <c r="D307" s="12" t="s">
        <v>106</v>
      </c>
    </row>
    <row r="308" spans="1:4" ht="15.75" customHeight="1">
      <c r="A308" s="12">
        <v>267</v>
      </c>
      <c r="B308" s="10" t="s">
        <v>314</v>
      </c>
      <c r="C308" s="27">
        <v>1100</v>
      </c>
      <c r="D308" s="12"/>
    </row>
    <row r="309" spans="1:4" ht="15.75" customHeight="1">
      <c r="A309" s="12">
        <v>268</v>
      </c>
      <c r="B309" s="10" t="s">
        <v>315</v>
      </c>
      <c r="C309" s="27">
        <v>110</v>
      </c>
      <c r="D309" s="12"/>
    </row>
    <row r="310" spans="1:4" ht="15.75" customHeight="1">
      <c r="A310" s="12">
        <v>269</v>
      </c>
      <c r="B310" s="10" t="s">
        <v>316</v>
      </c>
      <c r="C310" s="27">
        <v>180</v>
      </c>
      <c r="D310" s="12"/>
    </row>
    <row r="311" spans="1:4" ht="15.75" customHeight="1">
      <c r="A311" s="12">
        <v>270</v>
      </c>
      <c r="B311" s="10" t="s">
        <v>317</v>
      </c>
      <c r="C311" s="27">
        <v>380</v>
      </c>
      <c r="D311" s="12"/>
    </row>
    <row r="312" spans="1:4" ht="15.75" customHeight="1">
      <c r="A312" s="12">
        <v>271</v>
      </c>
      <c r="B312" s="10" t="s">
        <v>318</v>
      </c>
      <c r="C312" s="27">
        <v>330</v>
      </c>
      <c r="D312" s="12"/>
    </row>
    <row r="313" spans="1:4" ht="15.75" customHeight="1">
      <c r="A313" s="12">
        <v>272</v>
      </c>
      <c r="B313" s="10" t="s">
        <v>319</v>
      </c>
      <c r="C313" s="27">
        <v>200</v>
      </c>
      <c r="D313" s="12"/>
    </row>
    <row r="314" spans="1:4" ht="15.75" customHeight="1">
      <c r="A314" s="12">
        <v>273</v>
      </c>
      <c r="B314" s="10" t="s">
        <v>320</v>
      </c>
      <c r="C314" s="27">
        <v>400</v>
      </c>
      <c r="D314" s="12"/>
    </row>
    <row r="315" spans="1:4" ht="15.75" customHeight="1">
      <c r="A315" s="12">
        <v>274</v>
      </c>
      <c r="B315" s="10" t="s">
        <v>321</v>
      </c>
      <c r="C315" s="27">
        <v>250</v>
      </c>
      <c r="D315" s="12"/>
    </row>
    <row r="316" spans="1:4" ht="15.75" customHeight="1">
      <c r="A316" s="12">
        <v>275</v>
      </c>
      <c r="B316" s="10" t="s">
        <v>322</v>
      </c>
      <c r="C316" s="27">
        <v>100</v>
      </c>
      <c r="D316" s="12"/>
    </row>
    <row r="317" spans="1:4" ht="15.75" customHeight="1">
      <c r="A317" s="12">
        <v>276</v>
      </c>
      <c r="B317" s="10" t="s">
        <v>323</v>
      </c>
      <c r="C317" s="27">
        <v>170</v>
      </c>
      <c r="D317" s="12"/>
    </row>
    <row r="318" spans="1:4" ht="15.75" customHeight="1">
      <c r="A318" s="12">
        <v>277</v>
      </c>
      <c r="B318" s="10" t="s">
        <v>324</v>
      </c>
      <c r="C318" s="27">
        <v>120</v>
      </c>
      <c r="D318" s="12"/>
    </row>
    <row r="319" spans="1:4" ht="15.75" customHeight="1">
      <c r="A319" s="12">
        <v>278</v>
      </c>
      <c r="B319" s="10" t="s">
        <v>325</v>
      </c>
      <c r="C319" s="27">
        <v>190</v>
      </c>
      <c r="D319" s="12"/>
    </row>
    <row r="320" spans="1:4" ht="15.75" customHeight="1">
      <c r="A320" s="12">
        <v>279</v>
      </c>
      <c r="B320" s="10" t="s">
        <v>326</v>
      </c>
      <c r="C320" s="27">
        <v>250</v>
      </c>
      <c r="D320" s="12"/>
    </row>
    <row r="321" spans="1:4" ht="15.75" customHeight="1">
      <c r="A321" s="12">
        <v>280</v>
      </c>
      <c r="B321" s="10" t="s">
        <v>327</v>
      </c>
      <c r="C321" s="27">
        <v>750</v>
      </c>
      <c r="D321" s="12"/>
    </row>
    <row r="322" spans="1:4" ht="15.75" customHeight="1">
      <c r="A322" s="12">
        <v>281</v>
      </c>
      <c r="B322" s="10" t="s">
        <v>328</v>
      </c>
      <c r="C322" s="27">
        <v>130</v>
      </c>
      <c r="D322" s="12"/>
    </row>
    <row r="323" spans="1:4" ht="15.75" customHeight="1">
      <c r="A323" s="12">
        <v>282</v>
      </c>
      <c r="B323" s="10" t="s">
        <v>329</v>
      </c>
      <c r="C323" s="27">
        <v>180</v>
      </c>
      <c r="D323" s="12"/>
    </row>
    <row r="324" spans="1:4" ht="15.75" customHeight="1">
      <c r="A324" s="12">
        <v>283</v>
      </c>
      <c r="B324" s="10" t="s">
        <v>330</v>
      </c>
      <c r="C324" s="27">
        <v>125</v>
      </c>
      <c r="D324" s="12"/>
    </row>
    <row r="325" spans="1:4" ht="15.75" customHeight="1">
      <c r="A325" s="12">
        <v>284</v>
      </c>
      <c r="B325" s="10" t="s">
        <v>331</v>
      </c>
      <c r="C325" s="27">
        <v>130</v>
      </c>
      <c r="D325" s="12"/>
    </row>
    <row r="326" spans="1:4" ht="15.75" customHeight="1">
      <c r="A326" s="12">
        <v>285</v>
      </c>
      <c r="B326" s="10" t="s">
        <v>332</v>
      </c>
      <c r="C326" s="27">
        <v>140</v>
      </c>
      <c r="D326" s="12"/>
    </row>
    <row r="327" spans="1:4" ht="15.75" customHeight="1">
      <c r="A327" s="12">
        <v>286</v>
      </c>
      <c r="B327" s="10" t="s">
        <v>333</v>
      </c>
      <c r="C327" s="27">
        <v>270</v>
      </c>
      <c r="D327" s="12"/>
    </row>
    <row r="328" spans="1:4" ht="15.75" customHeight="1">
      <c r="A328" s="12">
        <v>287</v>
      </c>
      <c r="B328" s="10" t="s">
        <v>334</v>
      </c>
      <c r="C328" s="27">
        <v>210</v>
      </c>
      <c r="D328" s="12"/>
    </row>
    <row r="329" spans="1:4" ht="15.75" customHeight="1">
      <c r="A329" s="12">
        <v>288</v>
      </c>
      <c r="B329" s="10" t="s">
        <v>335</v>
      </c>
      <c r="C329" s="27">
        <v>140</v>
      </c>
      <c r="D329" s="12"/>
    </row>
    <row r="330" spans="1:4" ht="15.75" customHeight="1">
      <c r="A330" s="12">
        <v>289</v>
      </c>
      <c r="B330" s="10" t="s">
        <v>336</v>
      </c>
      <c r="C330" s="27">
        <v>210</v>
      </c>
      <c r="D330" s="12"/>
    </row>
    <row r="331" spans="1:4" ht="15.75" customHeight="1">
      <c r="A331" s="12">
        <v>290</v>
      </c>
      <c r="B331" s="10" t="s">
        <v>337</v>
      </c>
      <c r="C331" s="27">
        <v>210</v>
      </c>
      <c r="D331" s="12"/>
    </row>
    <row r="332" spans="1:4" ht="15.75" customHeight="1">
      <c r="A332" s="12">
        <v>291</v>
      </c>
      <c r="B332" s="10" t="s">
        <v>338</v>
      </c>
      <c r="C332" s="27">
        <v>210</v>
      </c>
      <c r="D332" s="12"/>
    </row>
    <row r="333" spans="1:4" ht="15.75" customHeight="1">
      <c r="A333" s="12">
        <v>292</v>
      </c>
      <c r="B333" s="10" t="s">
        <v>339</v>
      </c>
      <c r="C333" s="27">
        <v>210</v>
      </c>
      <c r="D333" s="12"/>
    </row>
    <row r="334" spans="1:4" ht="15.75" customHeight="1">
      <c r="A334" s="12">
        <v>293</v>
      </c>
      <c r="B334" s="10" t="s">
        <v>340</v>
      </c>
      <c r="C334" s="27">
        <v>210</v>
      </c>
      <c r="D334" s="12"/>
    </row>
    <row r="335" spans="1:4" ht="15.75" customHeight="1">
      <c r="A335" s="12">
        <v>294</v>
      </c>
      <c r="B335" s="10" t="s">
        <v>341</v>
      </c>
      <c r="C335" s="27">
        <v>330</v>
      </c>
      <c r="D335" s="12"/>
    </row>
    <row r="336" spans="1:4" ht="15.75" customHeight="1">
      <c r="A336" s="12">
        <v>295</v>
      </c>
      <c r="B336" s="10" t="s">
        <v>342</v>
      </c>
      <c r="C336" s="27">
        <v>210</v>
      </c>
      <c r="D336" s="12"/>
    </row>
    <row r="337" spans="1:16" ht="15.75" customHeight="1">
      <c r="A337" s="12">
        <v>296</v>
      </c>
      <c r="B337" s="10" t="s">
        <v>343</v>
      </c>
      <c r="C337" s="27">
        <f>1952.42/7</f>
        <v>278.91714285714289</v>
      </c>
      <c r="D337" s="12"/>
    </row>
    <row r="338" spans="1:16" ht="15.75" customHeight="1">
      <c r="A338" s="12">
        <v>297</v>
      </c>
      <c r="B338" s="10" t="s">
        <v>344</v>
      </c>
      <c r="C338" s="27">
        <v>350</v>
      </c>
      <c r="D338" s="12"/>
    </row>
    <row r="339" spans="1:16" ht="15.75" customHeight="1">
      <c r="A339" s="12">
        <v>298</v>
      </c>
      <c r="B339" s="10" t="s">
        <v>345</v>
      </c>
      <c r="C339" s="27">
        <v>805</v>
      </c>
      <c r="D339" s="12"/>
    </row>
    <row r="340" spans="1:16" ht="15.75" customHeight="1">
      <c r="A340" s="12">
        <v>299</v>
      </c>
      <c r="B340" s="10" t="s">
        <v>20</v>
      </c>
      <c r="C340" s="27">
        <v>810</v>
      </c>
      <c r="D340" s="12"/>
    </row>
    <row r="341" spans="1:16" ht="15.75" customHeight="1">
      <c r="A341" s="12">
        <v>300</v>
      </c>
      <c r="B341" s="10" t="s">
        <v>346</v>
      </c>
      <c r="C341" s="27">
        <v>180</v>
      </c>
      <c r="D341" s="12"/>
    </row>
    <row r="342" spans="1:16" ht="15.75" customHeight="1">
      <c r="A342" s="12">
        <v>301</v>
      </c>
      <c r="B342" s="10" t="s">
        <v>347</v>
      </c>
      <c r="C342" s="27">
        <v>130</v>
      </c>
      <c r="D342" s="12"/>
    </row>
    <row r="343" spans="1:16" ht="15.75" customHeight="1">
      <c r="A343" s="12">
        <v>302</v>
      </c>
      <c r="B343" s="10" t="s">
        <v>348</v>
      </c>
      <c r="C343" s="27">
        <v>180</v>
      </c>
      <c r="D343" s="12"/>
    </row>
    <row r="344" spans="1:16" ht="15.75" customHeight="1">
      <c r="A344" s="12">
        <v>303</v>
      </c>
      <c r="B344" s="10" t="s">
        <v>349</v>
      </c>
      <c r="C344" s="27">
        <v>180</v>
      </c>
      <c r="D344" s="12"/>
    </row>
    <row r="345" spans="1:16" ht="15.75" customHeight="1">
      <c r="A345" s="12">
        <v>304</v>
      </c>
      <c r="B345" s="10" t="s">
        <v>350</v>
      </c>
      <c r="C345" s="27">
        <v>185</v>
      </c>
      <c r="D345" s="12"/>
    </row>
    <row r="346" spans="1:16" ht="15.75" customHeight="1">
      <c r="A346" s="12">
        <v>305</v>
      </c>
      <c r="B346" s="10" t="s">
        <v>143</v>
      </c>
      <c r="C346" s="27">
        <v>100</v>
      </c>
      <c r="D346" s="12"/>
    </row>
    <row r="347" spans="1:16" ht="15.75" customHeight="1">
      <c r="A347" s="12">
        <v>306</v>
      </c>
      <c r="B347" s="10" t="s">
        <v>351</v>
      </c>
      <c r="C347" s="27">
        <v>250</v>
      </c>
      <c r="D347" s="12"/>
    </row>
    <row r="348" spans="1:16" ht="15.75" customHeight="1">
      <c r="A348" s="12">
        <v>307</v>
      </c>
      <c r="B348" s="10" t="s">
        <v>352</v>
      </c>
      <c r="C348" s="27">
        <v>580</v>
      </c>
      <c r="D348" s="12"/>
    </row>
    <row r="349" spans="1:16" ht="15.75" customHeight="1">
      <c r="A349" s="12">
        <v>308</v>
      </c>
      <c r="B349" s="10" t="s">
        <v>353</v>
      </c>
      <c r="C349" s="27">
        <v>400</v>
      </c>
      <c r="D349" s="12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ht="15.75" customHeight="1">
      <c r="A350" s="12">
        <v>309</v>
      </c>
      <c r="B350" s="10" t="s">
        <v>354</v>
      </c>
      <c r="C350" s="27">
        <v>760</v>
      </c>
      <c r="D350" s="12"/>
    </row>
    <row r="351" spans="1:16" ht="15.75" customHeight="1">
      <c r="A351" s="12">
        <v>310</v>
      </c>
      <c r="B351" s="10" t="s">
        <v>355</v>
      </c>
      <c r="C351" s="27">
        <v>330</v>
      </c>
      <c r="D351" s="12"/>
    </row>
    <row r="352" spans="1:16" ht="15.75" customHeight="1">
      <c r="A352" s="12">
        <v>311</v>
      </c>
      <c r="B352" s="10" t="s">
        <v>356</v>
      </c>
      <c r="C352" s="27">
        <v>110</v>
      </c>
      <c r="D352" s="12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ht="15.75" customHeight="1">
      <c r="A353" s="12">
        <v>312</v>
      </c>
      <c r="B353" s="10" t="s">
        <v>357</v>
      </c>
      <c r="C353" s="27">
        <f>3296.26/7</f>
        <v>470.89428571428573</v>
      </c>
      <c r="D353" s="12"/>
    </row>
    <row r="354" spans="1:16" ht="15.75" customHeight="1">
      <c r="A354" s="12">
        <v>313</v>
      </c>
      <c r="B354" s="10" t="s">
        <v>358</v>
      </c>
      <c r="C354" s="27">
        <v>271</v>
      </c>
      <c r="D354" s="12"/>
    </row>
    <row r="355" spans="1:16" ht="15.75" customHeight="1">
      <c r="A355" s="12">
        <v>314</v>
      </c>
      <c r="B355" s="10" t="s">
        <v>359</v>
      </c>
      <c r="C355" s="27">
        <v>270</v>
      </c>
      <c r="D355" s="12"/>
    </row>
    <row r="356" spans="1:16" ht="15.75" customHeight="1">
      <c r="A356" s="12">
        <v>315</v>
      </c>
      <c r="B356" s="18" t="s">
        <v>360</v>
      </c>
      <c r="C356" s="31">
        <v>170</v>
      </c>
      <c r="D356" s="12"/>
    </row>
    <row r="357" spans="1:16" ht="15.75" customHeight="1">
      <c r="A357" s="12">
        <v>316</v>
      </c>
      <c r="B357" s="10" t="s">
        <v>361</v>
      </c>
      <c r="C357" s="27" t="s">
        <v>362</v>
      </c>
      <c r="D357" s="12"/>
    </row>
    <row r="358" spans="1:16" ht="15.75" customHeight="1">
      <c r="A358" s="12">
        <v>317</v>
      </c>
      <c r="B358" s="10" t="s">
        <v>363</v>
      </c>
      <c r="C358" s="27" t="s">
        <v>364</v>
      </c>
      <c r="D358" s="12"/>
    </row>
    <row r="359" spans="1:16" ht="15.75" customHeight="1">
      <c r="A359" s="12">
        <v>318</v>
      </c>
      <c r="B359" s="10" t="s">
        <v>365</v>
      </c>
      <c r="C359" s="27" t="s">
        <v>366</v>
      </c>
      <c r="D359" s="12"/>
    </row>
    <row r="360" spans="1:16" ht="15.75" customHeight="1">
      <c r="A360" s="12">
        <v>319</v>
      </c>
      <c r="B360" s="10" t="s">
        <v>367</v>
      </c>
      <c r="C360" s="27" t="s">
        <v>368</v>
      </c>
      <c r="D360" s="12"/>
    </row>
    <row r="361" spans="1:16" ht="15.75" customHeight="1">
      <c r="A361" s="28">
        <v>320</v>
      </c>
      <c r="B361" s="18" t="s">
        <v>150</v>
      </c>
      <c r="C361" s="31" t="s">
        <v>369</v>
      </c>
      <c r="D361" s="2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ht="15.75" customHeight="1">
      <c r="A362" s="12">
        <v>321</v>
      </c>
      <c r="B362" s="10" t="s">
        <v>370</v>
      </c>
      <c r="C362" s="27">
        <v>430</v>
      </c>
      <c r="D362" s="12"/>
    </row>
    <row r="363" spans="1:16" ht="15.75" customHeight="1">
      <c r="A363" s="12">
        <v>322</v>
      </c>
      <c r="B363" s="10" t="s">
        <v>371</v>
      </c>
      <c r="C363" s="27">
        <f>2034.03/7</f>
        <v>290.5757142857143</v>
      </c>
      <c r="D363" s="12"/>
    </row>
    <row r="364" spans="1:16" ht="15.75" customHeight="1">
      <c r="A364" s="12">
        <v>323</v>
      </c>
      <c r="B364" s="10" t="s">
        <v>372</v>
      </c>
      <c r="C364" s="27">
        <v>300</v>
      </c>
      <c r="D364" s="12"/>
    </row>
    <row r="365" spans="1:16" ht="15.75" customHeight="1">
      <c r="A365" s="12">
        <v>324</v>
      </c>
      <c r="B365" s="10" t="s">
        <v>373</v>
      </c>
      <c r="C365" s="27">
        <v>150</v>
      </c>
      <c r="D365" s="12"/>
    </row>
    <row r="366" spans="1:16" ht="15.75" customHeight="1">
      <c r="A366" s="12">
        <v>325</v>
      </c>
      <c r="B366" s="10" t="s">
        <v>374</v>
      </c>
      <c r="C366" s="27">
        <v>360</v>
      </c>
      <c r="D366" s="12"/>
    </row>
    <row r="367" spans="1:16" ht="15.75" customHeight="1">
      <c r="A367" s="12">
        <v>326</v>
      </c>
      <c r="B367" s="10" t="s">
        <v>205</v>
      </c>
      <c r="C367" s="27">
        <v>85</v>
      </c>
      <c r="D367" s="12"/>
    </row>
    <row r="368" spans="1:16" ht="15.75" customHeight="1">
      <c r="A368" s="12">
        <v>327</v>
      </c>
      <c r="B368" s="10" t="s">
        <v>375</v>
      </c>
      <c r="C368" s="27">
        <v>530</v>
      </c>
      <c r="D368" s="12"/>
    </row>
    <row r="369" spans="1:4" ht="15.75" customHeight="1">
      <c r="A369" s="12">
        <v>328</v>
      </c>
      <c r="B369" s="10" t="s">
        <v>376</v>
      </c>
      <c r="C369" s="27">
        <f>3784.15/7</f>
        <v>540.59285714285716</v>
      </c>
      <c r="D369" s="12"/>
    </row>
    <row r="370" spans="1:4" ht="15.75" customHeight="1">
      <c r="A370" s="12">
        <v>329</v>
      </c>
      <c r="B370" s="10" t="s">
        <v>377</v>
      </c>
      <c r="C370" s="27">
        <v>400</v>
      </c>
      <c r="D370" s="12"/>
    </row>
    <row r="371" spans="1:4" ht="15.75" customHeight="1">
      <c r="A371" s="12">
        <v>330</v>
      </c>
      <c r="B371" s="10" t="s">
        <v>378</v>
      </c>
      <c r="C371" s="27">
        <v>150</v>
      </c>
      <c r="D371" s="12"/>
    </row>
    <row r="372" spans="1:4" ht="15.75" customHeight="1">
      <c r="A372" s="12">
        <v>331</v>
      </c>
      <c r="B372" s="10" t="s">
        <v>379</v>
      </c>
      <c r="C372" s="27">
        <v>420</v>
      </c>
      <c r="D372" s="12"/>
    </row>
    <row r="373" spans="1:4" ht="15.75" customHeight="1">
      <c r="A373" s="12">
        <v>332</v>
      </c>
      <c r="B373" s="10" t="s">
        <v>380</v>
      </c>
      <c r="C373" s="27">
        <v>300</v>
      </c>
      <c r="D373" s="12"/>
    </row>
    <row r="374" spans="1:4" ht="15.75" customHeight="1">
      <c r="A374" s="12">
        <v>333</v>
      </c>
      <c r="B374" s="10" t="s">
        <v>381</v>
      </c>
      <c r="C374" s="27">
        <v>150</v>
      </c>
      <c r="D374" s="12"/>
    </row>
    <row r="375" spans="1:4" ht="15.75" customHeight="1">
      <c r="A375" s="12">
        <v>334</v>
      </c>
      <c r="B375" s="10" t="s">
        <v>382</v>
      </c>
      <c r="C375" s="27">
        <v>140</v>
      </c>
      <c r="D375" s="12"/>
    </row>
    <row r="376" spans="1:4" ht="15.75" customHeight="1">
      <c r="A376" s="12">
        <v>335</v>
      </c>
      <c r="B376" s="10" t="s">
        <v>383</v>
      </c>
      <c r="C376" s="27">
        <f>1167.07/7</f>
        <v>166.72428571428571</v>
      </c>
      <c r="D376" s="12"/>
    </row>
    <row r="377" spans="1:4" ht="15.75" customHeight="1">
      <c r="A377" s="12">
        <v>336</v>
      </c>
      <c r="B377" s="10" t="s">
        <v>384</v>
      </c>
      <c r="C377" s="27">
        <v>530</v>
      </c>
      <c r="D377" s="12"/>
    </row>
    <row r="378" spans="1:4" ht="15.75" customHeight="1">
      <c r="A378" s="12">
        <v>337</v>
      </c>
      <c r="B378" s="10" t="s">
        <v>385</v>
      </c>
      <c r="C378" s="27">
        <v>110</v>
      </c>
      <c r="D378" s="12"/>
    </row>
    <row r="379" spans="1:4" ht="15.75" customHeight="1">
      <c r="A379" s="12">
        <v>338</v>
      </c>
      <c r="B379" s="10" t="s">
        <v>143</v>
      </c>
      <c r="C379" s="27">
        <f>4141.25/7</f>
        <v>591.60714285714289</v>
      </c>
      <c r="D379" s="12"/>
    </row>
    <row r="380" spans="1:4" ht="15.75" customHeight="1">
      <c r="A380" s="12">
        <v>339</v>
      </c>
      <c r="B380" s="10" t="s">
        <v>386</v>
      </c>
      <c r="C380" s="27">
        <f>1491.92/7</f>
        <v>213.13142857142859</v>
      </c>
      <c r="D380" s="12"/>
    </row>
    <row r="381" spans="1:4" ht="15.75" customHeight="1">
      <c r="A381" s="12">
        <v>340</v>
      </c>
      <c r="B381" s="10" t="s">
        <v>387</v>
      </c>
      <c r="C381" s="27">
        <v>170</v>
      </c>
      <c r="D381" s="12"/>
    </row>
    <row r="382" spans="1:4" ht="15.75" customHeight="1">
      <c r="A382" s="12">
        <v>341</v>
      </c>
      <c r="B382" s="10" t="s">
        <v>388</v>
      </c>
      <c r="C382" s="27">
        <v>185</v>
      </c>
      <c r="D382" s="12"/>
    </row>
    <row r="383" spans="1:4" ht="15.75" customHeight="1">
      <c r="A383" s="12">
        <v>342</v>
      </c>
      <c r="B383" s="10" t="s">
        <v>389</v>
      </c>
      <c r="C383" s="27">
        <v>180</v>
      </c>
      <c r="D383" s="12"/>
    </row>
    <row r="384" spans="1:4" ht="15.75" customHeight="1">
      <c r="A384" s="12">
        <v>343</v>
      </c>
      <c r="B384" s="10" t="s">
        <v>390</v>
      </c>
      <c r="C384" s="27">
        <v>460</v>
      </c>
      <c r="D384" s="12"/>
    </row>
    <row r="385" spans="1:4" ht="15.75" customHeight="1">
      <c r="A385" s="12">
        <v>344</v>
      </c>
      <c r="B385" s="10" t="s">
        <v>391</v>
      </c>
      <c r="C385" s="27">
        <v>75</v>
      </c>
      <c r="D385" s="12"/>
    </row>
    <row r="386" spans="1:4" ht="15.75" customHeight="1">
      <c r="A386" s="12">
        <v>345</v>
      </c>
      <c r="B386" s="10" t="s">
        <v>392</v>
      </c>
      <c r="C386" s="27">
        <f>1661.28/7</f>
        <v>237.32571428571427</v>
      </c>
      <c r="D386" s="12"/>
    </row>
    <row r="387" spans="1:4" ht="15.75" customHeight="1">
      <c r="A387" s="12">
        <v>346</v>
      </c>
      <c r="B387" s="10" t="s">
        <v>393</v>
      </c>
      <c r="C387" s="27">
        <v>115</v>
      </c>
      <c r="D387" s="12"/>
    </row>
    <row r="388" spans="1:4" ht="15.75" customHeight="1">
      <c r="A388" s="12">
        <v>347</v>
      </c>
      <c r="B388" s="10" t="s">
        <v>156</v>
      </c>
      <c r="C388" s="27">
        <v>300</v>
      </c>
      <c r="D388" s="12"/>
    </row>
    <row r="389" spans="1:4" ht="15.75" customHeight="1">
      <c r="A389" s="12">
        <v>348</v>
      </c>
      <c r="B389" s="10" t="s">
        <v>394</v>
      </c>
      <c r="C389" s="27">
        <v>760</v>
      </c>
      <c r="D389" s="12"/>
    </row>
    <row r="390" spans="1:4" ht="15.75" customHeight="1">
      <c r="A390" s="12">
        <v>349</v>
      </c>
      <c r="B390" s="10" t="s">
        <v>354</v>
      </c>
      <c r="C390" s="27">
        <v>750</v>
      </c>
      <c r="D390" s="12"/>
    </row>
    <row r="391" spans="1:4" ht="15.75" customHeight="1">
      <c r="A391" s="12">
        <v>350</v>
      </c>
      <c r="B391" s="10" t="s">
        <v>395</v>
      </c>
      <c r="C391" s="27">
        <v>170</v>
      </c>
      <c r="D391" s="12"/>
    </row>
    <row r="392" spans="1:4" ht="15.75" customHeight="1">
      <c r="A392" s="12">
        <v>351</v>
      </c>
      <c r="B392" s="10" t="s">
        <v>396</v>
      </c>
      <c r="C392" s="27">
        <v>330</v>
      </c>
      <c r="D392" s="12"/>
    </row>
    <row r="393" spans="1:4" ht="15.75" customHeight="1">
      <c r="A393" s="12">
        <v>352</v>
      </c>
      <c r="B393" s="10" t="s">
        <v>199</v>
      </c>
      <c r="C393" s="27">
        <f>11514.29/7</f>
        <v>1644.8985714285716</v>
      </c>
      <c r="D393" s="12"/>
    </row>
    <row r="394" spans="1:4" ht="15.75" customHeight="1">
      <c r="A394" s="12">
        <v>353</v>
      </c>
      <c r="B394" s="10" t="s">
        <v>397</v>
      </c>
      <c r="C394" s="27">
        <f>9791.91/7</f>
        <v>1398.8442857142857</v>
      </c>
      <c r="D394" s="12" t="s">
        <v>25</v>
      </c>
    </row>
    <row r="395" spans="1:4" ht="15.75" customHeight="1">
      <c r="A395" s="12">
        <v>354</v>
      </c>
      <c r="B395" s="10" t="s">
        <v>260</v>
      </c>
      <c r="C395" s="27">
        <f>18625.27/7</f>
        <v>2660.752857142857</v>
      </c>
      <c r="D395" s="12"/>
    </row>
    <row r="396" spans="1:4" ht="15.75" customHeight="1">
      <c r="A396" s="24"/>
      <c r="B396" s="25" t="s">
        <v>398</v>
      </c>
      <c r="C396" s="22">
        <f>SUM(C307:C395)</f>
        <v>29550.264285714282</v>
      </c>
      <c r="D396" s="26"/>
    </row>
    <row r="397" spans="1:4" ht="15.75" customHeight="1">
      <c r="A397" s="42" t="s">
        <v>399</v>
      </c>
      <c r="B397" s="40"/>
      <c r="C397" s="40"/>
      <c r="D397" s="41"/>
    </row>
    <row r="398" spans="1:4" ht="15.75" customHeight="1">
      <c r="A398" s="39" t="s">
        <v>400</v>
      </c>
      <c r="B398" s="40"/>
      <c r="C398" s="40"/>
      <c r="D398" s="41"/>
    </row>
    <row r="399" spans="1:4" ht="15.75" customHeight="1">
      <c r="A399" s="12">
        <v>355</v>
      </c>
      <c r="B399" s="10" t="s">
        <v>401</v>
      </c>
      <c r="C399" s="27">
        <f>37052.67/7</f>
        <v>5293.238571428571</v>
      </c>
      <c r="D399" s="12"/>
    </row>
    <row r="400" spans="1:4" ht="15.75" customHeight="1">
      <c r="A400" s="12">
        <v>356</v>
      </c>
      <c r="B400" s="10" t="s">
        <v>402</v>
      </c>
      <c r="C400" s="27">
        <f>12319.53/7</f>
        <v>1759.9328571428573</v>
      </c>
      <c r="D400" s="12"/>
    </row>
    <row r="401" spans="1:4" ht="15.75" customHeight="1">
      <c r="A401" s="12">
        <v>357</v>
      </c>
      <c r="B401" s="10" t="s">
        <v>403</v>
      </c>
      <c r="C401" s="27">
        <f>6483.02/7</f>
        <v>926.14571428571435</v>
      </c>
      <c r="D401" s="12"/>
    </row>
    <row r="402" spans="1:4" ht="15.75" customHeight="1">
      <c r="A402" s="12">
        <v>358</v>
      </c>
      <c r="B402" s="10" t="s">
        <v>404</v>
      </c>
      <c r="C402" s="27">
        <f>21405.12/7</f>
        <v>3057.8742857142856</v>
      </c>
      <c r="D402" s="12"/>
    </row>
    <row r="403" spans="1:4" ht="15.75" customHeight="1">
      <c r="A403" s="12">
        <v>359</v>
      </c>
      <c r="B403" s="10" t="s">
        <v>405</v>
      </c>
      <c r="C403" s="27">
        <f>11020.02/7</f>
        <v>1574.2885714285715</v>
      </c>
      <c r="D403" s="12"/>
    </row>
    <row r="404" spans="1:4" ht="15.75" customHeight="1">
      <c r="A404" s="12">
        <v>360</v>
      </c>
      <c r="B404" s="10" t="s">
        <v>329</v>
      </c>
      <c r="C404" s="27">
        <f>5855.51/7</f>
        <v>836.50142857142862</v>
      </c>
      <c r="D404" s="12"/>
    </row>
    <row r="405" spans="1:4" ht="15.75" customHeight="1">
      <c r="A405" s="12">
        <v>361</v>
      </c>
      <c r="B405" s="10" t="s">
        <v>406</v>
      </c>
      <c r="C405" s="27">
        <f>1306.42/7</f>
        <v>186.63142857142859</v>
      </c>
      <c r="D405" s="12"/>
    </row>
    <row r="406" spans="1:4" ht="15.75" customHeight="1">
      <c r="A406" s="12">
        <v>362</v>
      </c>
      <c r="B406" s="10" t="s">
        <v>407</v>
      </c>
      <c r="C406" s="27">
        <f>12060.83/7</f>
        <v>1722.9757142857143</v>
      </c>
      <c r="D406" s="12"/>
    </row>
    <row r="407" spans="1:4" ht="15.75" customHeight="1">
      <c r="A407" s="24"/>
      <c r="B407" s="25" t="s">
        <v>408</v>
      </c>
      <c r="C407" s="22">
        <f>SUM(C399:C406)</f>
        <v>15357.588571428571</v>
      </c>
      <c r="D407" s="26"/>
    </row>
    <row r="408" spans="1:4" ht="15.75" customHeight="1">
      <c r="A408" s="42" t="s">
        <v>409</v>
      </c>
      <c r="B408" s="40"/>
      <c r="C408" s="40"/>
      <c r="D408" s="41"/>
    </row>
    <row r="409" spans="1:4" ht="15.75" customHeight="1">
      <c r="A409" s="39" t="s">
        <v>410</v>
      </c>
      <c r="B409" s="40"/>
      <c r="C409" s="40"/>
      <c r="D409" s="41"/>
    </row>
    <row r="410" spans="1:4" ht="15.75" customHeight="1">
      <c r="A410" s="12">
        <v>363</v>
      </c>
      <c r="B410" s="10" t="s">
        <v>411</v>
      </c>
      <c r="C410" s="27">
        <f>15542.76/7</f>
        <v>2220.3942857142856</v>
      </c>
      <c r="D410" s="12"/>
    </row>
    <row r="411" spans="1:4" ht="15.75" customHeight="1">
      <c r="A411" s="12">
        <v>364</v>
      </c>
      <c r="B411" s="10" t="s">
        <v>412</v>
      </c>
      <c r="C411" s="27">
        <f>34077.47/7</f>
        <v>4868.21</v>
      </c>
      <c r="D411" s="12"/>
    </row>
    <row r="412" spans="1:4" ht="15.75" customHeight="1">
      <c r="A412" s="12">
        <v>365</v>
      </c>
      <c r="B412" s="10" t="s">
        <v>413</v>
      </c>
      <c r="C412" s="27">
        <v>200</v>
      </c>
      <c r="D412" s="12"/>
    </row>
    <row r="413" spans="1:4" ht="15.75" customHeight="1">
      <c r="A413" s="12">
        <v>366</v>
      </c>
      <c r="B413" s="10" t="s">
        <v>414</v>
      </c>
      <c r="C413" s="27">
        <v>200</v>
      </c>
      <c r="D413" s="12"/>
    </row>
    <row r="414" spans="1:4" ht="15.75" customHeight="1">
      <c r="A414" s="12">
        <v>367</v>
      </c>
      <c r="B414" s="10" t="s">
        <v>415</v>
      </c>
      <c r="C414" s="27">
        <f>2847.52/7</f>
        <v>406.7885714285714</v>
      </c>
      <c r="D414" s="12"/>
    </row>
    <row r="415" spans="1:4" ht="15.75" customHeight="1">
      <c r="A415" s="12">
        <v>368</v>
      </c>
      <c r="B415" s="10" t="s">
        <v>416</v>
      </c>
      <c r="C415" s="27">
        <v>215</v>
      </c>
      <c r="D415" s="12"/>
    </row>
    <row r="416" spans="1:4" ht="15.75" customHeight="1">
      <c r="A416" s="12">
        <v>369</v>
      </c>
      <c r="B416" s="10" t="s">
        <v>417</v>
      </c>
      <c r="C416" s="27">
        <v>193</v>
      </c>
      <c r="D416" s="12"/>
    </row>
    <row r="417" spans="1:4" ht="15.75" customHeight="1">
      <c r="A417" s="12">
        <v>370</v>
      </c>
      <c r="B417" s="10" t="s">
        <v>418</v>
      </c>
      <c r="C417" s="27">
        <v>160</v>
      </c>
      <c r="D417" s="12"/>
    </row>
    <row r="418" spans="1:4" ht="15.75" customHeight="1">
      <c r="A418" s="12">
        <v>371</v>
      </c>
      <c r="B418" s="10" t="s">
        <v>419</v>
      </c>
      <c r="C418" s="27">
        <v>250</v>
      </c>
      <c r="D418" s="12"/>
    </row>
    <row r="419" spans="1:4" ht="15.75" customHeight="1">
      <c r="A419" s="12">
        <v>372</v>
      </c>
      <c r="B419" s="10" t="s">
        <v>420</v>
      </c>
      <c r="C419" s="27">
        <v>180</v>
      </c>
      <c r="D419" s="12"/>
    </row>
    <row r="420" spans="1:4" ht="15.75" customHeight="1">
      <c r="A420" s="12">
        <v>373</v>
      </c>
      <c r="B420" s="10" t="s">
        <v>421</v>
      </c>
      <c r="C420" s="27">
        <v>560</v>
      </c>
      <c r="D420" s="12"/>
    </row>
    <row r="421" spans="1:4" ht="15.75" customHeight="1">
      <c r="A421" s="12">
        <v>374</v>
      </c>
      <c r="B421" s="10" t="s">
        <v>422</v>
      </c>
      <c r="C421" s="27">
        <v>130</v>
      </c>
      <c r="D421" s="12"/>
    </row>
    <row r="422" spans="1:4" ht="15.75" customHeight="1">
      <c r="A422" s="12">
        <v>375</v>
      </c>
      <c r="B422" s="10" t="s">
        <v>423</v>
      </c>
      <c r="C422" s="27">
        <v>315</v>
      </c>
      <c r="D422" s="12"/>
    </row>
    <row r="423" spans="1:4" ht="15.75" customHeight="1">
      <c r="A423" s="12">
        <v>376</v>
      </c>
      <c r="B423" s="10" t="s">
        <v>424</v>
      </c>
      <c r="C423" s="27">
        <v>310</v>
      </c>
      <c r="D423" s="12"/>
    </row>
    <row r="424" spans="1:4" ht="15.75" customHeight="1">
      <c r="A424" s="12">
        <v>377</v>
      </c>
      <c r="B424" s="10" t="s">
        <v>425</v>
      </c>
      <c r="C424" s="27">
        <v>200</v>
      </c>
      <c r="D424" s="12"/>
    </row>
    <row r="425" spans="1:4" ht="15.75" customHeight="1">
      <c r="A425" s="12">
        <v>378</v>
      </c>
      <c r="B425" s="10" t="s">
        <v>426</v>
      </c>
      <c r="C425" s="27">
        <f>3290.23/7</f>
        <v>470.03285714285715</v>
      </c>
      <c r="D425" s="12"/>
    </row>
    <row r="426" spans="1:4" ht="15.75" customHeight="1">
      <c r="A426" s="24"/>
      <c r="B426" s="25" t="s">
        <v>427</v>
      </c>
      <c r="C426" s="22">
        <f>SUM(C410:C425)</f>
        <v>10878.425714285713</v>
      </c>
      <c r="D426" s="26"/>
    </row>
    <row r="427" spans="1:4" ht="15.75" customHeight="1">
      <c r="A427" s="42" t="s">
        <v>428</v>
      </c>
      <c r="B427" s="40"/>
      <c r="C427" s="40"/>
      <c r="D427" s="41"/>
    </row>
    <row r="428" spans="1:4" ht="15.75" customHeight="1">
      <c r="A428" s="39" t="s">
        <v>429</v>
      </c>
      <c r="B428" s="40"/>
      <c r="C428" s="40"/>
      <c r="D428" s="41"/>
    </row>
    <row r="429" spans="1:4" ht="15.75" customHeight="1">
      <c r="A429" s="12">
        <v>379</v>
      </c>
      <c r="B429" s="10" t="s">
        <v>430</v>
      </c>
      <c r="C429" s="27">
        <v>650</v>
      </c>
      <c r="D429" s="12"/>
    </row>
    <row r="430" spans="1:4" ht="15.75" customHeight="1">
      <c r="A430" s="12">
        <v>380</v>
      </c>
      <c r="B430" s="10" t="s">
        <v>431</v>
      </c>
      <c r="C430" s="27">
        <v>70</v>
      </c>
      <c r="D430" s="12"/>
    </row>
    <row r="431" spans="1:4" ht="15.75" customHeight="1">
      <c r="A431" s="12">
        <v>381</v>
      </c>
      <c r="B431" s="10" t="s">
        <v>432</v>
      </c>
      <c r="C431" s="27">
        <v>180</v>
      </c>
      <c r="D431" s="12"/>
    </row>
    <row r="432" spans="1:4" ht="15.75" customHeight="1">
      <c r="A432" s="12">
        <v>382</v>
      </c>
      <c r="B432" s="10" t="s">
        <v>433</v>
      </c>
      <c r="C432" s="27">
        <v>200</v>
      </c>
      <c r="D432" s="12"/>
    </row>
    <row r="433" spans="1:4" ht="15.75" customHeight="1">
      <c r="A433" s="12">
        <v>383</v>
      </c>
      <c r="B433" s="10" t="s">
        <v>434</v>
      </c>
      <c r="C433" s="27">
        <v>190</v>
      </c>
      <c r="D433" s="12"/>
    </row>
    <row r="434" spans="1:4" ht="15.75" customHeight="1">
      <c r="A434" s="12">
        <v>384</v>
      </c>
      <c r="B434" s="10" t="s">
        <v>435</v>
      </c>
      <c r="C434" s="27">
        <v>210</v>
      </c>
      <c r="D434" s="12"/>
    </row>
    <row r="435" spans="1:4" ht="15.75" customHeight="1">
      <c r="A435" s="12">
        <v>385</v>
      </c>
      <c r="B435" s="10" t="s">
        <v>436</v>
      </c>
      <c r="C435" s="27">
        <v>230</v>
      </c>
      <c r="D435" s="12"/>
    </row>
    <row r="436" spans="1:4" ht="15.75" customHeight="1">
      <c r="A436" s="12">
        <v>386</v>
      </c>
      <c r="B436" s="10" t="s">
        <v>437</v>
      </c>
      <c r="C436" s="27">
        <v>210</v>
      </c>
      <c r="D436" s="12"/>
    </row>
    <row r="437" spans="1:4" ht="15.75" customHeight="1">
      <c r="A437" s="12">
        <v>387</v>
      </c>
      <c r="B437" s="10" t="s">
        <v>438</v>
      </c>
      <c r="C437" s="27">
        <v>210</v>
      </c>
      <c r="D437" s="12"/>
    </row>
    <row r="438" spans="1:4" ht="15.75" customHeight="1">
      <c r="A438" s="12">
        <v>388</v>
      </c>
      <c r="B438" s="10" t="s">
        <v>439</v>
      </c>
      <c r="C438" s="27">
        <v>115</v>
      </c>
      <c r="D438" s="12"/>
    </row>
    <row r="439" spans="1:4" ht="15.75" customHeight="1">
      <c r="A439" s="12">
        <v>389</v>
      </c>
      <c r="B439" s="10" t="s">
        <v>440</v>
      </c>
      <c r="C439" s="27">
        <v>400</v>
      </c>
      <c r="D439" s="12"/>
    </row>
    <row r="440" spans="1:4" ht="15.75" customHeight="1">
      <c r="A440" s="12">
        <v>390</v>
      </c>
      <c r="B440" s="10" t="s">
        <v>441</v>
      </c>
      <c r="C440" s="27">
        <v>370</v>
      </c>
      <c r="D440" s="12"/>
    </row>
    <row r="441" spans="1:4" ht="15.75" customHeight="1">
      <c r="A441" s="12">
        <v>391</v>
      </c>
      <c r="B441" s="10" t="s">
        <v>442</v>
      </c>
      <c r="C441" s="27">
        <v>300</v>
      </c>
      <c r="D441" s="12"/>
    </row>
    <row r="442" spans="1:4" ht="15.75" customHeight="1">
      <c r="A442" s="12">
        <v>392</v>
      </c>
      <c r="B442" s="10" t="s">
        <v>443</v>
      </c>
      <c r="C442" s="27">
        <v>200</v>
      </c>
      <c r="D442" s="12"/>
    </row>
    <row r="443" spans="1:4" ht="15.75" customHeight="1">
      <c r="A443" s="12">
        <v>393</v>
      </c>
      <c r="B443" s="10" t="s">
        <v>444</v>
      </c>
      <c r="C443" s="27">
        <f>4347.33/7</f>
        <v>621.04714285714283</v>
      </c>
      <c r="D443" s="12"/>
    </row>
    <row r="444" spans="1:4" ht="15.75" customHeight="1">
      <c r="A444" s="12">
        <v>394</v>
      </c>
      <c r="B444" s="10" t="s">
        <v>445</v>
      </c>
      <c r="C444" s="27">
        <v>350</v>
      </c>
      <c r="D444" s="12"/>
    </row>
    <row r="445" spans="1:4" ht="15.75" customHeight="1">
      <c r="A445" s="12">
        <v>395</v>
      </c>
      <c r="B445" s="10" t="s">
        <v>446</v>
      </c>
      <c r="C445" s="27">
        <v>320</v>
      </c>
      <c r="D445" s="12"/>
    </row>
    <row r="446" spans="1:4" ht="15.75" customHeight="1">
      <c r="A446" s="12">
        <v>396</v>
      </c>
      <c r="B446" s="10" t="s">
        <v>322</v>
      </c>
      <c r="C446" s="27">
        <f>1013.5/7</f>
        <v>144.78571428571428</v>
      </c>
      <c r="D446" s="12"/>
    </row>
    <row r="447" spans="1:4" ht="15.75" customHeight="1">
      <c r="A447" s="12">
        <v>397</v>
      </c>
      <c r="B447" s="10" t="s">
        <v>361</v>
      </c>
      <c r="C447" s="27">
        <v>330</v>
      </c>
      <c r="D447" s="12"/>
    </row>
    <row r="448" spans="1:4" ht="15.75" customHeight="1">
      <c r="A448" s="12">
        <v>398</v>
      </c>
      <c r="B448" s="10" t="s">
        <v>447</v>
      </c>
      <c r="C448" s="27">
        <v>135</v>
      </c>
      <c r="D448" s="12"/>
    </row>
    <row r="449" spans="1:4" ht="15.75" customHeight="1">
      <c r="A449" s="12">
        <v>399</v>
      </c>
      <c r="B449" s="10" t="s">
        <v>150</v>
      </c>
      <c r="C449" s="27">
        <v>115</v>
      </c>
      <c r="D449" s="12"/>
    </row>
    <row r="450" spans="1:4" ht="15.75" customHeight="1">
      <c r="A450" s="12">
        <v>400</v>
      </c>
      <c r="B450" s="10" t="s">
        <v>448</v>
      </c>
      <c r="C450" s="27">
        <v>115</v>
      </c>
      <c r="D450" s="12"/>
    </row>
    <row r="451" spans="1:4" ht="15.75" customHeight="1">
      <c r="A451" s="12">
        <v>401</v>
      </c>
      <c r="B451" s="10" t="s">
        <v>354</v>
      </c>
      <c r="C451" s="27">
        <v>110</v>
      </c>
      <c r="D451" s="12"/>
    </row>
    <row r="452" spans="1:4" ht="15.75" customHeight="1">
      <c r="A452" s="12">
        <v>402</v>
      </c>
      <c r="B452" s="10" t="s">
        <v>449</v>
      </c>
      <c r="C452" s="27">
        <v>163</v>
      </c>
      <c r="D452" s="12"/>
    </row>
    <row r="453" spans="1:4" ht="15.75" customHeight="1">
      <c r="A453" s="12">
        <v>403</v>
      </c>
      <c r="B453" s="10" t="s">
        <v>450</v>
      </c>
      <c r="C453" s="27">
        <v>270</v>
      </c>
      <c r="D453" s="12"/>
    </row>
    <row r="454" spans="1:4" ht="15.75" customHeight="1">
      <c r="A454" s="24"/>
      <c r="B454" s="25" t="s">
        <v>451</v>
      </c>
      <c r="C454" s="22">
        <f>SUM(C429:C453)</f>
        <v>6208.8328571428574</v>
      </c>
      <c r="D454" s="26"/>
    </row>
    <row r="455" spans="1:4" ht="15.75" customHeight="1">
      <c r="A455" s="42" t="s">
        <v>452</v>
      </c>
      <c r="B455" s="40"/>
      <c r="C455" s="40"/>
      <c r="D455" s="41"/>
    </row>
    <row r="456" spans="1:4" ht="15.75" customHeight="1">
      <c r="A456" s="39" t="s">
        <v>453</v>
      </c>
      <c r="B456" s="40"/>
      <c r="C456" s="40"/>
      <c r="D456" s="41"/>
    </row>
    <row r="457" spans="1:4" ht="15.75" customHeight="1">
      <c r="A457" s="28">
        <v>404</v>
      </c>
      <c r="B457" s="10" t="s">
        <v>454</v>
      </c>
      <c r="C457" s="27">
        <f>8754.19/7</f>
        <v>1250.5985714285714</v>
      </c>
      <c r="D457" s="12"/>
    </row>
    <row r="458" spans="1:4" ht="15.75" customHeight="1">
      <c r="A458" s="12">
        <v>405</v>
      </c>
      <c r="B458" s="10" t="s">
        <v>455</v>
      </c>
      <c r="C458" s="27">
        <v>130</v>
      </c>
      <c r="D458" s="12"/>
    </row>
    <row r="459" spans="1:4" ht="15.75" customHeight="1">
      <c r="A459" s="12">
        <v>406</v>
      </c>
      <c r="B459" s="10" t="s">
        <v>456</v>
      </c>
      <c r="C459" s="27">
        <v>220</v>
      </c>
      <c r="D459" s="12"/>
    </row>
    <row r="460" spans="1:4" ht="15.75" customHeight="1">
      <c r="A460" s="28">
        <v>407</v>
      </c>
      <c r="B460" s="10" t="s">
        <v>457</v>
      </c>
      <c r="C460" s="27">
        <v>225</v>
      </c>
      <c r="D460" s="12"/>
    </row>
    <row r="461" spans="1:4" ht="15.75" customHeight="1">
      <c r="A461" s="12">
        <v>408</v>
      </c>
      <c r="B461" s="10" t="s">
        <v>458</v>
      </c>
      <c r="C461" s="27">
        <v>300</v>
      </c>
      <c r="D461" s="12"/>
    </row>
    <row r="462" spans="1:4" ht="15.75" customHeight="1">
      <c r="A462" s="12">
        <v>409</v>
      </c>
      <c r="B462" s="10" t="s">
        <v>459</v>
      </c>
      <c r="C462" s="27">
        <v>170</v>
      </c>
      <c r="D462" s="12"/>
    </row>
    <row r="463" spans="1:4" ht="15.75" customHeight="1">
      <c r="A463" s="28">
        <v>410</v>
      </c>
      <c r="B463" s="10" t="s">
        <v>460</v>
      </c>
      <c r="C463" s="27">
        <v>705</v>
      </c>
      <c r="D463" s="12"/>
    </row>
    <row r="464" spans="1:4" ht="15.75" customHeight="1">
      <c r="A464" s="12">
        <v>411</v>
      </c>
      <c r="B464" s="10" t="s">
        <v>461</v>
      </c>
      <c r="C464" s="27">
        <v>370</v>
      </c>
      <c r="D464" s="12"/>
    </row>
    <row r="465" spans="1:4" ht="15.75" customHeight="1">
      <c r="A465" s="12">
        <v>412</v>
      </c>
      <c r="B465" s="10" t="s">
        <v>462</v>
      </c>
      <c r="C465" s="27">
        <v>300</v>
      </c>
      <c r="D465" s="12"/>
    </row>
    <row r="466" spans="1:4" ht="15.75" customHeight="1">
      <c r="A466" s="28">
        <v>413</v>
      </c>
      <c r="B466" s="10" t="s">
        <v>463</v>
      </c>
      <c r="C466" s="27">
        <v>200</v>
      </c>
      <c r="D466" s="12"/>
    </row>
    <row r="467" spans="1:4" ht="15.75" customHeight="1">
      <c r="A467" s="12">
        <v>414</v>
      </c>
      <c r="B467" s="10" t="s">
        <v>464</v>
      </c>
      <c r="C467" s="27">
        <v>200</v>
      </c>
      <c r="D467" s="12"/>
    </row>
    <row r="468" spans="1:4" ht="15.75" customHeight="1">
      <c r="A468" s="12">
        <v>415</v>
      </c>
      <c r="B468" s="10" t="s">
        <v>465</v>
      </c>
      <c r="C468" s="27">
        <v>200</v>
      </c>
      <c r="D468" s="12"/>
    </row>
    <row r="469" spans="1:4" ht="15.75" customHeight="1">
      <c r="A469" s="28">
        <v>416</v>
      </c>
      <c r="B469" s="10" t="s">
        <v>466</v>
      </c>
      <c r="C469" s="27">
        <v>220</v>
      </c>
      <c r="D469" s="12"/>
    </row>
    <row r="470" spans="1:4" ht="15.75" customHeight="1">
      <c r="A470" s="12">
        <v>417</v>
      </c>
      <c r="B470" s="10" t="s">
        <v>53</v>
      </c>
      <c r="C470" s="27">
        <v>700</v>
      </c>
      <c r="D470" s="12"/>
    </row>
    <row r="471" spans="1:4" ht="15.75" customHeight="1">
      <c r="A471" s="12">
        <v>418</v>
      </c>
      <c r="B471" s="10" t="s">
        <v>467</v>
      </c>
      <c r="C471" s="27">
        <v>200</v>
      </c>
      <c r="D471" s="12"/>
    </row>
    <row r="472" spans="1:4" ht="15.75" customHeight="1">
      <c r="A472" s="28">
        <v>419</v>
      </c>
      <c r="B472" s="10" t="s">
        <v>415</v>
      </c>
      <c r="C472" s="27">
        <f>2069.22/7</f>
        <v>295.60285714285709</v>
      </c>
      <c r="D472" s="12"/>
    </row>
    <row r="473" spans="1:4" ht="15.75" customHeight="1">
      <c r="A473" s="12">
        <v>420</v>
      </c>
      <c r="B473" s="10" t="s">
        <v>468</v>
      </c>
      <c r="C473" s="27">
        <v>170</v>
      </c>
      <c r="D473" s="12"/>
    </row>
    <row r="474" spans="1:4" ht="15.75" customHeight="1">
      <c r="A474" s="12">
        <v>421</v>
      </c>
      <c r="B474" s="10" t="s">
        <v>469</v>
      </c>
      <c r="C474" s="27">
        <v>150</v>
      </c>
      <c r="D474" s="12"/>
    </row>
    <row r="475" spans="1:4" ht="15.75" customHeight="1">
      <c r="A475" s="28">
        <v>422</v>
      </c>
      <c r="B475" s="10" t="s">
        <v>470</v>
      </c>
      <c r="C475" s="27">
        <v>133</v>
      </c>
      <c r="D475" s="12"/>
    </row>
    <row r="476" spans="1:4" ht="15.75" customHeight="1">
      <c r="A476" s="12">
        <v>423</v>
      </c>
      <c r="B476" s="10" t="s">
        <v>471</v>
      </c>
      <c r="C476" s="27">
        <v>322</v>
      </c>
      <c r="D476" s="12"/>
    </row>
    <row r="477" spans="1:4" ht="15.75" customHeight="1">
      <c r="A477" s="12">
        <v>424</v>
      </c>
      <c r="B477" s="10" t="s">
        <v>472</v>
      </c>
      <c r="C477" s="27">
        <v>230</v>
      </c>
      <c r="D477" s="12"/>
    </row>
    <row r="478" spans="1:4" ht="15.75" customHeight="1">
      <c r="A478" s="28">
        <v>425</v>
      </c>
      <c r="B478" s="10" t="s">
        <v>473</v>
      </c>
      <c r="C478" s="27">
        <v>220</v>
      </c>
      <c r="D478" s="12"/>
    </row>
    <row r="479" spans="1:4" ht="15.75" customHeight="1">
      <c r="A479" s="12">
        <v>426</v>
      </c>
      <c r="B479" s="10" t="s">
        <v>426</v>
      </c>
      <c r="C479" s="27">
        <v>130</v>
      </c>
      <c r="D479" s="12"/>
    </row>
    <row r="480" spans="1:4" ht="15.75" customHeight="1">
      <c r="A480" s="12">
        <v>427</v>
      </c>
      <c r="B480" s="10" t="s">
        <v>474</v>
      </c>
      <c r="C480" s="27">
        <v>110</v>
      </c>
      <c r="D480" s="12"/>
    </row>
    <row r="481" spans="1:16" ht="15.75" customHeight="1">
      <c r="A481" s="28">
        <v>428</v>
      </c>
      <c r="B481" s="10" t="s">
        <v>475</v>
      </c>
      <c r="C481" s="27">
        <v>1100</v>
      </c>
      <c r="D481" s="12"/>
    </row>
    <row r="482" spans="1:16" ht="15.75" customHeight="1">
      <c r="A482" s="12">
        <v>429</v>
      </c>
      <c r="B482" s="10" t="s">
        <v>476</v>
      </c>
      <c r="C482" s="27">
        <v>1100</v>
      </c>
      <c r="D482" s="12"/>
    </row>
    <row r="483" spans="1:16" ht="15.75" customHeight="1">
      <c r="A483" s="12">
        <v>430</v>
      </c>
      <c r="B483" s="10" t="s">
        <v>477</v>
      </c>
      <c r="C483" s="27">
        <v>140</v>
      </c>
      <c r="D483" s="12"/>
    </row>
    <row r="484" spans="1:16" ht="15.75" customHeight="1">
      <c r="A484" s="28">
        <v>431</v>
      </c>
      <c r="B484" s="10" t="s">
        <v>478</v>
      </c>
      <c r="C484" s="27">
        <v>150</v>
      </c>
      <c r="D484" s="12"/>
    </row>
    <row r="485" spans="1:16" ht="15.75" customHeight="1">
      <c r="A485" s="12">
        <v>432</v>
      </c>
      <c r="B485" s="10" t="s">
        <v>479</v>
      </c>
      <c r="C485" s="27">
        <v>86</v>
      </c>
      <c r="D485" s="12"/>
    </row>
    <row r="486" spans="1:16" ht="15.75" customHeight="1">
      <c r="A486" s="12">
        <v>433</v>
      </c>
      <c r="B486" s="10" t="s">
        <v>480</v>
      </c>
      <c r="C486" s="27">
        <v>180</v>
      </c>
      <c r="D486" s="12"/>
    </row>
    <row r="487" spans="1:16" ht="15.75" customHeight="1">
      <c r="A487" s="28">
        <v>434</v>
      </c>
      <c r="B487" s="10" t="s">
        <v>481</v>
      </c>
      <c r="C487" s="27">
        <v>380</v>
      </c>
      <c r="D487" s="12"/>
    </row>
    <row r="488" spans="1:16" ht="15.75" customHeight="1">
      <c r="A488" s="12">
        <v>435</v>
      </c>
      <c r="B488" s="10" t="s">
        <v>482</v>
      </c>
      <c r="C488" s="27">
        <v>4520</v>
      </c>
      <c r="D488" s="12"/>
    </row>
    <row r="489" spans="1:16" ht="15.75" customHeight="1">
      <c r="A489" s="12">
        <v>436</v>
      </c>
      <c r="B489" s="10" t="s">
        <v>483</v>
      </c>
      <c r="C489" s="27">
        <v>140</v>
      </c>
      <c r="D489" s="12"/>
    </row>
    <row r="490" spans="1:16" ht="15.75" customHeight="1">
      <c r="A490" s="28">
        <v>437</v>
      </c>
      <c r="B490" s="10" t="s">
        <v>484</v>
      </c>
      <c r="C490" s="27">
        <v>280</v>
      </c>
      <c r="D490" s="12"/>
    </row>
    <row r="491" spans="1:16" ht="15.75" customHeight="1">
      <c r="A491" s="12">
        <v>438</v>
      </c>
      <c r="B491" s="10" t="s">
        <v>485</v>
      </c>
      <c r="C491" s="27">
        <v>270</v>
      </c>
      <c r="D491" s="12"/>
    </row>
    <row r="492" spans="1:16" ht="15.75" customHeight="1">
      <c r="A492" s="12">
        <v>439</v>
      </c>
      <c r="B492" s="10" t="s">
        <v>111</v>
      </c>
      <c r="C492" s="27">
        <v>260</v>
      </c>
      <c r="D492" s="12"/>
    </row>
    <row r="493" spans="1:16" ht="15.75" customHeight="1">
      <c r="A493" s="28">
        <v>440</v>
      </c>
      <c r="B493" s="10" t="s">
        <v>486</v>
      </c>
      <c r="C493" s="27">
        <v>140</v>
      </c>
      <c r="D493" s="12"/>
    </row>
    <row r="494" spans="1:16" ht="15.75" customHeight="1">
      <c r="A494" s="12">
        <v>441</v>
      </c>
      <c r="B494" s="10" t="s">
        <v>487</v>
      </c>
      <c r="C494" s="27">
        <v>170</v>
      </c>
      <c r="D494" s="12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ht="15.75" customHeight="1">
      <c r="A495" s="12">
        <v>442</v>
      </c>
      <c r="B495" s="10" t="s">
        <v>488</v>
      </c>
      <c r="C495" s="27">
        <v>120</v>
      </c>
      <c r="D495" s="12"/>
    </row>
    <row r="496" spans="1:16" ht="15.75" customHeight="1">
      <c r="A496" s="28">
        <v>443</v>
      </c>
      <c r="B496" s="10" t="s">
        <v>489</v>
      </c>
      <c r="C496" s="27">
        <v>270</v>
      </c>
      <c r="D496" s="12"/>
    </row>
    <row r="497" spans="1:4" ht="15.75" customHeight="1">
      <c r="A497" s="12">
        <v>444</v>
      </c>
      <c r="B497" s="10" t="s">
        <v>490</v>
      </c>
      <c r="C497" s="27">
        <v>230</v>
      </c>
      <c r="D497" s="12"/>
    </row>
    <row r="498" spans="1:4" ht="15.75" customHeight="1">
      <c r="A498" s="12">
        <v>445</v>
      </c>
      <c r="B498" s="10" t="s">
        <v>491</v>
      </c>
      <c r="C498" s="27">
        <v>120</v>
      </c>
      <c r="D498" s="12"/>
    </row>
    <row r="499" spans="1:4" ht="15.75" customHeight="1">
      <c r="A499" s="28">
        <v>446</v>
      </c>
      <c r="B499" s="10" t="s">
        <v>492</v>
      </c>
      <c r="C499" s="27">
        <v>70</v>
      </c>
      <c r="D499" s="12"/>
    </row>
    <row r="500" spans="1:4" ht="15.75" customHeight="1">
      <c r="A500" s="12">
        <v>447</v>
      </c>
      <c r="B500" s="10" t="s">
        <v>493</v>
      </c>
      <c r="C500" s="27">
        <v>110</v>
      </c>
      <c r="D500" s="12"/>
    </row>
    <row r="501" spans="1:4" ht="15.75" customHeight="1">
      <c r="A501" s="12">
        <v>448</v>
      </c>
      <c r="B501" s="10" t="s">
        <v>494</v>
      </c>
      <c r="C501" s="27">
        <v>110</v>
      </c>
      <c r="D501" s="12"/>
    </row>
    <row r="502" spans="1:4" ht="15.75" customHeight="1">
      <c r="A502" s="28">
        <v>449</v>
      </c>
      <c r="B502" s="10" t="s">
        <v>495</v>
      </c>
      <c r="C502" s="27">
        <v>330</v>
      </c>
      <c r="D502" s="12"/>
    </row>
    <row r="503" spans="1:4" ht="15.75" customHeight="1">
      <c r="A503" s="12">
        <v>450</v>
      </c>
      <c r="B503" s="10" t="s">
        <v>496</v>
      </c>
      <c r="C503" s="27">
        <v>900</v>
      </c>
      <c r="D503" s="12"/>
    </row>
    <row r="504" spans="1:4" ht="15.75" customHeight="1">
      <c r="A504" s="12">
        <v>451</v>
      </c>
      <c r="B504" s="10" t="s">
        <v>497</v>
      </c>
      <c r="C504" s="27">
        <v>420</v>
      </c>
      <c r="D504" s="12"/>
    </row>
    <row r="505" spans="1:4" ht="15.75" customHeight="1">
      <c r="A505" s="28">
        <v>452</v>
      </c>
      <c r="B505" s="10" t="s">
        <v>498</v>
      </c>
      <c r="C505" s="27">
        <v>90</v>
      </c>
      <c r="D505" s="12"/>
    </row>
    <row r="506" spans="1:4" ht="15.75" customHeight="1">
      <c r="A506" s="12">
        <v>453</v>
      </c>
      <c r="B506" s="10" t="s">
        <v>499</v>
      </c>
      <c r="C506" s="27">
        <v>70</v>
      </c>
      <c r="D506" s="12"/>
    </row>
    <row r="507" spans="1:4" ht="15.75" customHeight="1">
      <c r="A507" s="12">
        <v>454</v>
      </c>
      <c r="B507" s="10" t="s">
        <v>500</v>
      </c>
      <c r="C507" s="27">
        <v>120</v>
      </c>
      <c r="D507" s="12"/>
    </row>
    <row r="508" spans="1:4" ht="15.75" customHeight="1">
      <c r="A508" s="28">
        <v>455</v>
      </c>
      <c r="B508" s="10" t="s">
        <v>501</v>
      </c>
      <c r="C508" s="27">
        <v>75</v>
      </c>
      <c r="D508" s="12"/>
    </row>
    <row r="509" spans="1:4" ht="15.75" customHeight="1">
      <c r="A509" s="12">
        <v>456</v>
      </c>
      <c r="B509" s="10" t="s">
        <v>426</v>
      </c>
      <c r="C509" s="27">
        <v>700</v>
      </c>
      <c r="D509" s="12"/>
    </row>
    <row r="510" spans="1:4" ht="15.75" customHeight="1">
      <c r="A510" s="12">
        <v>457</v>
      </c>
      <c r="B510" s="10" t="s">
        <v>156</v>
      </c>
      <c r="C510" s="27">
        <v>115</v>
      </c>
      <c r="D510" s="12"/>
    </row>
    <row r="511" spans="1:4" ht="15.75" customHeight="1">
      <c r="A511" s="28">
        <v>458</v>
      </c>
      <c r="B511" s="10" t="s">
        <v>502</v>
      </c>
      <c r="C511" s="27">
        <v>215</v>
      </c>
      <c r="D511" s="12"/>
    </row>
    <row r="512" spans="1:4" ht="15.75" customHeight="1">
      <c r="A512" s="12">
        <v>459</v>
      </c>
      <c r="B512" s="10" t="s">
        <v>503</v>
      </c>
      <c r="C512" s="27">
        <v>250</v>
      </c>
      <c r="D512" s="12"/>
    </row>
    <row r="513" spans="1:16" ht="15.75" customHeight="1">
      <c r="A513" s="12">
        <v>460</v>
      </c>
      <c r="B513" s="10" t="s">
        <v>504</v>
      </c>
      <c r="C513" s="27">
        <v>280</v>
      </c>
      <c r="D513" s="12"/>
    </row>
    <row r="514" spans="1:16" ht="15.75" customHeight="1">
      <c r="A514" s="28">
        <v>461</v>
      </c>
      <c r="B514" s="10" t="s">
        <v>505</v>
      </c>
      <c r="C514" s="27">
        <f>2471.35/7</f>
        <v>353.05</v>
      </c>
      <c r="D514" s="12"/>
    </row>
    <row r="515" spans="1:16" ht="15.75" customHeight="1">
      <c r="A515" s="12">
        <v>462</v>
      </c>
      <c r="B515" s="10" t="s">
        <v>506</v>
      </c>
      <c r="C515" s="27">
        <v>260</v>
      </c>
      <c r="D515" s="12"/>
    </row>
    <row r="516" spans="1:16" ht="15.75" customHeight="1">
      <c r="A516" s="12">
        <v>463</v>
      </c>
      <c r="B516" s="10" t="s">
        <v>507</v>
      </c>
      <c r="C516" s="27">
        <v>140</v>
      </c>
      <c r="D516" s="12"/>
    </row>
    <row r="517" spans="1:16" ht="15.75" customHeight="1">
      <c r="A517" s="28">
        <v>464</v>
      </c>
      <c r="B517" s="10" t="s">
        <v>508</v>
      </c>
      <c r="C517" s="27">
        <v>200</v>
      </c>
      <c r="D517" s="12"/>
    </row>
    <row r="518" spans="1:16" ht="15.75" customHeight="1">
      <c r="A518" s="12">
        <v>465</v>
      </c>
      <c r="B518" s="10" t="s">
        <v>509</v>
      </c>
      <c r="C518" s="27">
        <v>300</v>
      </c>
      <c r="D518" s="12"/>
    </row>
    <row r="519" spans="1:16" ht="15.75" customHeight="1">
      <c r="A519" s="12">
        <v>466</v>
      </c>
      <c r="B519" s="10" t="s">
        <v>426</v>
      </c>
      <c r="C519" s="27">
        <v>800</v>
      </c>
      <c r="D519" s="12"/>
    </row>
    <row r="520" spans="1:16" ht="15.75" customHeight="1">
      <c r="A520" s="28">
        <v>467</v>
      </c>
      <c r="B520" s="10" t="s">
        <v>510</v>
      </c>
      <c r="C520" s="27">
        <v>0</v>
      </c>
      <c r="D520" s="12" t="s">
        <v>45</v>
      </c>
    </row>
    <row r="521" spans="1:16" ht="15.75" customHeight="1">
      <c r="A521" s="12">
        <v>468</v>
      </c>
      <c r="B521" s="10" t="s">
        <v>511</v>
      </c>
      <c r="C521" s="27">
        <v>213</v>
      </c>
      <c r="D521" s="12"/>
    </row>
    <row r="522" spans="1:16" ht="15.75" customHeight="1">
      <c r="A522" s="12">
        <v>469</v>
      </c>
      <c r="B522" s="10" t="s">
        <v>423</v>
      </c>
      <c r="C522" s="27">
        <v>70</v>
      </c>
      <c r="D522" s="12"/>
    </row>
    <row r="523" spans="1:16" ht="15.75" customHeight="1">
      <c r="A523" s="28">
        <v>470</v>
      </c>
      <c r="B523" s="10" t="s">
        <v>512</v>
      </c>
      <c r="C523" s="27">
        <v>60</v>
      </c>
      <c r="D523" s="12"/>
    </row>
    <row r="524" spans="1:16" ht="15.75" customHeight="1">
      <c r="A524" s="12">
        <v>471</v>
      </c>
      <c r="B524" s="18" t="s">
        <v>260</v>
      </c>
      <c r="C524" s="31">
        <f>(23453.96-(981.94*13.13))/7</f>
        <v>1508.7268285714283</v>
      </c>
      <c r="D524" s="28" t="s">
        <v>25</v>
      </c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</row>
    <row r="525" spans="1:16" ht="15.75" customHeight="1">
      <c r="A525" s="24"/>
      <c r="B525" s="25" t="s">
        <v>513</v>
      </c>
      <c r="C525" s="22">
        <f>SUM(C457:C524)</f>
        <v>24566.978257142855</v>
      </c>
      <c r="D525" s="26"/>
    </row>
    <row r="526" spans="1:16" ht="15.75" customHeight="1">
      <c r="A526" s="42" t="s">
        <v>514</v>
      </c>
      <c r="B526" s="40"/>
      <c r="C526" s="40"/>
      <c r="D526" s="41"/>
    </row>
    <row r="527" spans="1:16" ht="15.75" customHeight="1">
      <c r="A527" s="39" t="s">
        <v>515</v>
      </c>
      <c r="B527" s="40"/>
      <c r="C527" s="40"/>
      <c r="D527" s="41"/>
    </row>
    <row r="528" spans="1:16" ht="15.75" customHeight="1">
      <c r="A528" s="12">
        <v>472</v>
      </c>
      <c r="B528" s="10" t="s">
        <v>516</v>
      </c>
      <c r="C528" s="27">
        <v>1020</v>
      </c>
      <c r="D528" s="12"/>
    </row>
    <row r="529" spans="1:4" ht="15.75" customHeight="1">
      <c r="A529" s="12">
        <v>473</v>
      </c>
      <c r="B529" s="10" t="s">
        <v>517</v>
      </c>
      <c r="C529" s="27">
        <v>245</v>
      </c>
      <c r="D529" s="12"/>
    </row>
    <row r="530" spans="1:4" ht="15.75" customHeight="1">
      <c r="A530" s="12">
        <v>474</v>
      </c>
      <c r="B530" s="10" t="s">
        <v>518</v>
      </c>
      <c r="C530" s="27">
        <v>226</v>
      </c>
      <c r="D530" s="12"/>
    </row>
    <row r="531" spans="1:4" ht="15.75" customHeight="1">
      <c r="A531" s="12">
        <v>475</v>
      </c>
      <c r="B531" s="10" t="s">
        <v>519</v>
      </c>
      <c r="C531" s="27">
        <f>1261.94/7</f>
        <v>180.27714285714288</v>
      </c>
      <c r="D531" s="12"/>
    </row>
    <row r="532" spans="1:4" ht="15.75" customHeight="1">
      <c r="A532" s="12">
        <v>476</v>
      </c>
      <c r="B532" s="10" t="s">
        <v>520</v>
      </c>
      <c r="C532" s="27">
        <v>301</v>
      </c>
      <c r="D532" s="12"/>
    </row>
    <row r="533" spans="1:4" ht="15.75" customHeight="1">
      <c r="A533" s="12">
        <v>477</v>
      </c>
      <c r="B533" s="10" t="s">
        <v>521</v>
      </c>
      <c r="C533" s="27">
        <v>887</v>
      </c>
      <c r="D533" s="12"/>
    </row>
    <row r="534" spans="1:4" ht="15.75" customHeight="1">
      <c r="A534" s="12">
        <v>478</v>
      </c>
      <c r="B534" s="10" t="s">
        <v>522</v>
      </c>
      <c r="C534" s="27">
        <v>933</v>
      </c>
      <c r="D534" s="12"/>
    </row>
    <row r="535" spans="1:4" ht="15.75" customHeight="1">
      <c r="A535" s="12">
        <v>479</v>
      </c>
      <c r="B535" s="10" t="s">
        <v>523</v>
      </c>
      <c r="C535" s="27">
        <f>((26096.48-5502.89)/7)</f>
        <v>2941.9414285714288</v>
      </c>
      <c r="D535" s="28" t="s">
        <v>25</v>
      </c>
    </row>
    <row r="536" spans="1:4" ht="15.75" customHeight="1">
      <c r="A536" s="12">
        <v>480</v>
      </c>
      <c r="B536" s="10" t="s">
        <v>524</v>
      </c>
      <c r="C536" s="27">
        <v>861</v>
      </c>
      <c r="D536" s="12"/>
    </row>
    <row r="537" spans="1:4" ht="15.75" customHeight="1">
      <c r="A537" s="12">
        <v>481</v>
      </c>
      <c r="B537" s="10" t="s">
        <v>365</v>
      </c>
      <c r="C537" s="27">
        <f>1662.35/7</f>
        <v>237.47857142857143</v>
      </c>
      <c r="D537" s="12"/>
    </row>
    <row r="538" spans="1:4" ht="15.75" customHeight="1">
      <c r="A538" s="12">
        <v>482</v>
      </c>
      <c r="B538" s="10" t="s">
        <v>116</v>
      </c>
      <c r="C538" s="27">
        <v>130</v>
      </c>
      <c r="D538" s="12"/>
    </row>
    <row r="539" spans="1:4" ht="15.75" customHeight="1">
      <c r="A539" s="12">
        <v>483</v>
      </c>
      <c r="B539" s="10" t="s">
        <v>525</v>
      </c>
      <c r="C539" s="27">
        <v>200</v>
      </c>
      <c r="D539" s="12"/>
    </row>
    <row r="540" spans="1:4" ht="15.75" customHeight="1">
      <c r="A540" s="12">
        <v>484</v>
      </c>
      <c r="B540" s="10" t="s">
        <v>526</v>
      </c>
      <c r="C540" s="27">
        <v>125</v>
      </c>
      <c r="D540" s="12"/>
    </row>
    <row r="541" spans="1:4" ht="15.75" customHeight="1">
      <c r="A541" s="12">
        <v>485</v>
      </c>
      <c r="B541" s="10" t="s">
        <v>426</v>
      </c>
      <c r="C541" s="27">
        <v>200</v>
      </c>
      <c r="D541" s="12"/>
    </row>
    <row r="542" spans="1:4" ht="15.75" customHeight="1">
      <c r="A542" s="12">
        <v>486</v>
      </c>
      <c r="B542" s="10" t="s">
        <v>527</v>
      </c>
      <c r="C542" s="27">
        <v>110</v>
      </c>
      <c r="D542" s="12"/>
    </row>
    <row r="543" spans="1:4" ht="15.75" customHeight="1">
      <c r="A543" s="12">
        <v>487</v>
      </c>
      <c r="B543" s="10" t="s">
        <v>528</v>
      </c>
      <c r="C543" s="27">
        <v>350</v>
      </c>
      <c r="D543" s="12"/>
    </row>
    <row r="544" spans="1:4" ht="15.75" customHeight="1">
      <c r="A544" s="12">
        <v>488</v>
      </c>
      <c r="B544" s="10" t="s">
        <v>529</v>
      </c>
      <c r="C544" s="27">
        <v>650</v>
      </c>
      <c r="D544" s="12"/>
    </row>
    <row r="545" spans="1:4" ht="15.75" customHeight="1">
      <c r="A545" s="12">
        <v>489</v>
      </c>
      <c r="B545" s="10" t="s">
        <v>530</v>
      </c>
      <c r="C545" s="27">
        <v>325</v>
      </c>
      <c r="D545" s="12"/>
    </row>
    <row r="546" spans="1:4" ht="15.75" customHeight="1">
      <c r="A546" s="12">
        <v>490</v>
      </c>
      <c r="B546" s="10" t="s">
        <v>531</v>
      </c>
      <c r="C546" s="27">
        <v>530</v>
      </c>
      <c r="D546" s="12"/>
    </row>
    <row r="547" spans="1:4" ht="15.75" customHeight="1">
      <c r="A547" s="12">
        <v>491</v>
      </c>
      <c r="B547" s="10" t="s">
        <v>532</v>
      </c>
      <c r="C547" s="27">
        <v>530</v>
      </c>
      <c r="D547" s="12"/>
    </row>
    <row r="548" spans="1:4" ht="15.75" customHeight="1">
      <c r="A548" s="12">
        <v>492</v>
      </c>
      <c r="B548" s="10" t="s">
        <v>97</v>
      </c>
      <c r="C548" s="27">
        <v>530</v>
      </c>
      <c r="D548" s="12"/>
    </row>
    <row r="549" spans="1:4" ht="15.75" customHeight="1">
      <c r="A549" s="12">
        <v>493</v>
      </c>
      <c r="B549" s="10" t="s">
        <v>533</v>
      </c>
      <c r="C549" s="27">
        <v>530</v>
      </c>
      <c r="D549" s="12"/>
    </row>
    <row r="550" spans="1:4" ht="15.75" customHeight="1">
      <c r="A550" s="12">
        <v>494</v>
      </c>
      <c r="B550" s="10" t="s">
        <v>534</v>
      </c>
      <c r="C550" s="27">
        <v>530</v>
      </c>
      <c r="D550" s="12"/>
    </row>
    <row r="551" spans="1:4" ht="15.75" customHeight="1">
      <c r="A551" s="12">
        <v>495</v>
      </c>
      <c r="B551" s="10" t="s">
        <v>535</v>
      </c>
      <c r="C551" s="27">
        <v>530</v>
      </c>
      <c r="D551" s="12"/>
    </row>
    <row r="552" spans="1:4" ht="15.75" customHeight="1">
      <c r="A552" s="12">
        <v>496</v>
      </c>
      <c r="B552" s="10" t="s">
        <v>536</v>
      </c>
      <c r="C552" s="27">
        <v>550</v>
      </c>
      <c r="D552" s="12"/>
    </row>
    <row r="553" spans="1:4" ht="15.75" customHeight="1">
      <c r="A553" s="12">
        <v>497</v>
      </c>
      <c r="B553" s="10" t="s">
        <v>537</v>
      </c>
      <c r="C553" s="27">
        <v>476</v>
      </c>
      <c r="D553" s="12"/>
    </row>
    <row r="554" spans="1:4" ht="15.75" customHeight="1">
      <c r="A554" s="12">
        <v>498</v>
      </c>
      <c r="B554" s="10" t="s">
        <v>538</v>
      </c>
      <c r="C554" s="27">
        <f>20794.17/7</f>
        <v>2970.5957142857142</v>
      </c>
      <c r="D554" s="12" t="s">
        <v>25</v>
      </c>
    </row>
    <row r="555" spans="1:4" ht="15.75" customHeight="1">
      <c r="A555" s="12">
        <v>499</v>
      </c>
      <c r="B555" s="10" t="s">
        <v>539</v>
      </c>
      <c r="C555" s="27">
        <v>270</v>
      </c>
      <c r="D555" s="12"/>
    </row>
    <row r="556" spans="1:4" ht="15.75" customHeight="1">
      <c r="A556" s="12">
        <v>500</v>
      </c>
      <c r="B556" s="10" t="s">
        <v>540</v>
      </c>
      <c r="C556" s="27">
        <v>230</v>
      </c>
      <c r="D556" s="12"/>
    </row>
    <row r="557" spans="1:4" ht="15.75" customHeight="1">
      <c r="A557" s="12">
        <v>501</v>
      </c>
      <c r="B557" s="10" t="s">
        <v>541</v>
      </c>
      <c r="C557" s="27">
        <v>190</v>
      </c>
      <c r="D557" s="12"/>
    </row>
    <row r="558" spans="1:4" ht="15.75" customHeight="1">
      <c r="A558" s="12">
        <v>502</v>
      </c>
      <c r="B558" s="10" t="s">
        <v>542</v>
      </c>
      <c r="C558" s="27">
        <v>180</v>
      </c>
      <c r="D558" s="12"/>
    </row>
    <row r="559" spans="1:4" ht="15.75" customHeight="1">
      <c r="A559" s="12">
        <v>503</v>
      </c>
      <c r="B559" s="10" t="s">
        <v>543</v>
      </c>
      <c r="C559" s="27">
        <v>170</v>
      </c>
      <c r="D559" s="12"/>
    </row>
    <row r="560" spans="1:4" ht="15.75" customHeight="1">
      <c r="A560" s="12">
        <v>504</v>
      </c>
      <c r="B560" s="10" t="s">
        <v>544</v>
      </c>
      <c r="C560" s="27">
        <v>170</v>
      </c>
      <c r="D560" s="12"/>
    </row>
    <row r="561" spans="1:4" ht="15.75" customHeight="1">
      <c r="A561" s="12">
        <v>505</v>
      </c>
      <c r="B561" s="10" t="s">
        <v>545</v>
      </c>
      <c r="C561" s="27">
        <v>170</v>
      </c>
      <c r="D561" s="12"/>
    </row>
    <row r="562" spans="1:4" ht="15.75" customHeight="1">
      <c r="A562" s="12">
        <v>506</v>
      </c>
      <c r="B562" s="10" t="s">
        <v>546</v>
      </c>
      <c r="C562" s="27">
        <v>170</v>
      </c>
      <c r="D562" s="12"/>
    </row>
    <row r="563" spans="1:4" ht="15.75" customHeight="1">
      <c r="A563" s="12">
        <v>507</v>
      </c>
      <c r="B563" s="10" t="s">
        <v>547</v>
      </c>
      <c r="C563" s="27">
        <v>120</v>
      </c>
      <c r="D563" s="12"/>
    </row>
    <row r="564" spans="1:4" ht="15.75" customHeight="1">
      <c r="A564" s="12">
        <v>508</v>
      </c>
      <c r="B564" s="10" t="s">
        <v>548</v>
      </c>
      <c r="C564" s="27">
        <v>200</v>
      </c>
      <c r="D564" s="12"/>
    </row>
    <row r="565" spans="1:4" ht="15.75" customHeight="1">
      <c r="A565" s="12">
        <v>509</v>
      </c>
      <c r="B565" s="10" t="s">
        <v>549</v>
      </c>
      <c r="C565" s="27">
        <v>315</v>
      </c>
      <c r="D565" s="12"/>
    </row>
    <row r="566" spans="1:4" ht="15.75" customHeight="1">
      <c r="A566" s="12">
        <v>510</v>
      </c>
      <c r="B566" s="10" t="s">
        <v>550</v>
      </c>
      <c r="C566" s="27">
        <v>102</v>
      </c>
      <c r="D566" s="12"/>
    </row>
    <row r="567" spans="1:4" ht="15.75" customHeight="1">
      <c r="A567" s="12">
        <v>511</v>
      </c>
      <c r="B567" s="10" t="s">
        <v>485</v>
      </c>
      <c r="C567" s="27">
        <v>2620</v>
      </c>
      <c r="D567" s="12"/>
    </row>
    <row r="568" spans="1:4" ht="15.75" customHeight="1">
      <c r="A568" s="12">
        <v>512</v>
      </c>
      <c r="B568" s="10" t="s">
        <v>551</v>
      </c>
      <c r="C568" s="27">
        <v>226</v>
      </c>
      <c r="D568" s="12"/>
    </row>
    <row r="569" spans="1:4" ht="15.75" customHeight="1">
      <c r="A569" s="12">
        <v>513</v>
      </c>
      <c r="B569" s="10" t="s">
        <v>552</v>
      </c>
      <c r="C569" s="27">
        <v>311</v>
      </c>
      <c r="D569" s="12"/>
    </row>
    <row r="570" spans="1:4" ht="15.75" customHeight="1">
      <c r="A570" s="12">
        <v>514</v>
      </c>
      <c r="B570" s="10" t="s">
        <v>248</v>
      </c>
      <c r="C570" s="27">
        <v>450</v>
      </c>
      <c r="D570" s="12"/>
    </row>
    <row r="571" spans="1:4" ht="15.75" customHeight="1">
      <c r="A571" s="12">
        <v>515</v>
      </c>
      <c r="B571" s="10" t="s">
        <v>553</v>
      </c>
      <c r="C571" s="27">
        <v>540</v>
      </c>
      <c r="D571" s="12"/>
    </row>
    <row r="572" spans="1:4" ht="15.75" customHeight="1">
      <c r="A572" s="12">
        <v>516</v>
      </c>
      <c r="B572" s="10" t="s">
        <v>554</v>
      </c>
      <c r="C572" s="27">
        <v>570</v>
      </c>
      <c r="D572" s="12"/>
    </row>
    <row r="573" spans="1:4" ht="15.75" customHeight="1">
      <c r="A573" s="12">
        <v>517</v>
      </c>
      <c r="B573" s="10" t="s">
        <v>555</v>
      </c>
      <c r="C573" s="27">
        <v>285</v>
      </c>
      <c r="D573" s="12"/>
    </row>
    <row r="574" spans="1:4" ht="15.75" customHeight="1">
      <c r="A574" s="12">
        <v>518</v>
      </c>
      <c r="B574" s="10" t="s">
        <v>556</v>
      </c>
      <c r="C574" s="27">
        <v>210</v>
      </c>
      <c r="D574" s="12"/>
    </row>
    <row r="575" spans="1:4" ht="15.75" customHeight="1">
      <c r="A575" s="12">
        <v>519</v>
      </c>
      <c r="B575" s="10" t="s">
        <v>557</v>
      </c>
      <c r="C575" s="27">
        <v>220</v>
      </c>
      <c r="D575" s="12"/>
    </row>
    <row r="576" spans="1:4" ht="15.75" customHeight="1">
      <c r="A576" s="12">
        <v>520</v>
      </c>
      <c r="B576" s="10" t="s">
        <v>558</v>
      </c>
      <c r="C576" s="27">
        <f>1480.61/7</f>
        <v>211.51571428571427</v>
      </c>
      <c r="D576" s="12"/>
    </row>
    <row r="577" spans="1:4" ht="15.75" customHeight="1">
      <c r="A577" s="12">
        <v>521</v>
      </c>
      <c r="B577" s="10" t="s">
        <v>363</v>
      </c>
      <c r="C577" s="27">
        <v>806</v>
      </c>
      <c r="D577" s="12"/>
    </row>
    <row r="578" spans="1:4" ht="15.75" customHeight="1">
      <c r="A578" s="12">
        <v>522</v>
      </c>
      <c r="B578" s="10" t="s">
        <v>559</v>
      </c>
      <c r="C578" s="27">
        <v>865</v>
      </c>
      <c r="D578" s="12"/>
    </row>
    <row r="579" spans="1:4" ht="15.75" customHeight="1">
      <c r="A579" s="12">
        <v>523</v>
      </c>
      <c r="B579" s="10" t="s">
        <v>560</v>
      </c>
      <c r="C579" s="27">
        <v>650</v>
      </c>
      <c r="D579" s="12"/>
    </row>
    <row r="580" spans="1:4" ht="15.75" customHeight="1">
      <c r="A580" s="12">
        <v>524</v>
      </c>
      <c r="B580" s="10" t="s">
        <v>561</v>
      </c>
      <c r="C580" s="27">
        <v>625</v>
      </c>
      <c r="D580" s="12"/>
    </row>
    <row r="581" spans="1:4" ht="15.75" customHeight="1">
      <c r="A581" s="12">
        <v>525</v>
      </c>
      <c r="B581" s="10" t="s">
        <v>562</v>
      </c>
      <c r="C581" s="27">
        <v>600</v>
      </c>
      <c r="D581" s="12"/>
    </row>
    <row r="582" spans="1:4" ht="15.75" customHeight="1">
      <c r="A582" s="12">
        <v>526</v>
      </c>
      <c r="B582" s="10" t="s">
        <v>563</v>
      </c>
      <c r="C582" s="27">
        <v>820</v>
      </c>
      <c r="D582" s="12"/>
    </row>
    <row r="583" spans="1:4" ht="15.75" customHeight="1">
      <c r="A583" s="12">
        <v>527</v>
      </c>
      <c r="B583" s="10" t="s">
        <v>358</v>
      </c>
      <c r="C583" s="27">
        <v>715</v>
      </c>
      <c r="D583" s="12"/>
    </row>
    <row r="584" spans="1:4" ht="15.75" customHeight="1">
      <c r="A584" s="12">
        <v>528</v>
      </c>
      <c r="B584" s="10" t="s">
        <v>356</v>
      </c>
      <c r="C584" s="27">
        <v>520</v>
      </c>
      <c r="D584" s="12"/>
    </row>
    <row r="585" spans="1:4" ht="15.75" customHeight="1">
      <c r="A585" s="24"/>
      <c r="B585" s="25" t="s">
        <v>564</v>
      </c>
      <c r="C585" s="22">
        <f>SUM(C528:C584)</f>
        <v>30630.80857142857</v>
      </c>
      <c r="D585" s="26"/>
    </row>
    <row r="586" spans="1:4" ht="15.75" customHeight="1">
      <c r="A586" s="42" t="s">
        <v>565</v>
      </c>
      <c r="B586" s="40"/>
      <c r="C586" s="40"/>
      <c r="D586" s="41"/>
    </row>
    <row r="587" spans="1:4" ht="15.75" customHeight="1">
      <c r="A587" s="39" t="s">
        <v>566</v>
      </c>
      <c r="B587" s="40"/>
      <c r="C587" s="40"/>
      <c r="D587" s="41"/>
    </row>
    <row r="588" spans="1:4" ht="15.75" customHeight="1">
      <c r="A588" s="12">
        <v>529</v>
      </c>
      <c r="B588" s="10" t="s">
        <v>526</v>
      </c>
      <c r="C588" s="27">
        <v>200</v>
      </c>
      <c r="D588" s="12"/>
    </row>
    <row r="589" spans="1:4" ht="15.75" customHeight="1">
      <c r="A589" s="12">
        <v>530</v>
      </c>
      <c r="B589" s="10" t="s">
        <v>135</v>
      </c>
      <c r="C589" s="27">
        <v>75</v>
      </c>
      <c r="D589" s="12"/>
    </row>
    <row r="590" spans="1:4" ht="15.75" customHeight="1">
      <c r="A590" s="12">
        <v>531</v>
      </c>
      <c r="B590" s="10" t="s">
        <v>119</v>
      </c>
      <c r="C590" s="27">
        <v>125</v>
      </c>
      <c r="D590" s="12"/>
    </row>
    <row r="591" spans="1:4" ht="15.75" customHeight="1">
      <c r="A591" s="12">
        <v>532</v>
      </c>
      <c r="B591" s="10" t="s">
        <v>567</v>
      </c>
      <c r="C591" s="27">
        <v>90</v>
      </c>
      <c r="D591" s="12"/>
    </row>
    <row r="592" spans="1:4" ht="15.75" customHeight="1">
      <c r="A592" s="12">
        <v>533</v>
      </c>
      <c r="B592" s="10" t="s">
        <v>156</v>
      </c>
      <c r="C592" s="27">
        <v>92</v>
      </c>
      <c r="D592" s="12"/>
    </row>
    <row r="593" spans="1:4" ht="15.75" customHeight="1">
      <c r="A593" s="12">
        <v>534</v>
      </c>
      <c r="B593" s="10" t="s">
        <v>361</v>
      </c>
      <c r="C593" s="27">
        <v>500</v>
      </c>
      <c r="D593" s="12"/>
    </row>
    <row r="594" spans="1:4" ht="15.75" customHeight="1">
      <c r="A594" s="12">
        <v>535</v>
      </c>
      <c r="B594" s="10" t="s">
        <v>120</v>
      </c>
      <c r="C594" s="27">
        <v>210</v>
      </c>
      <c r="D594" s="12"/>
    </row>
    <row r="595" spans="1:4" ht="15.75" customHeight="1">
      <c r="A595" s="12">
        <v>536</v>
      </c>
      <c r="B595" s="10" t="s">
        <v>123</v>
      </c>
      <c r="C595" s="27">
        <v>110</v>
      </c>
      <c r="D595" s="12"/>
    </row>
    <row r="596" spans="1:4" ht="15.75" customHeight="1">
      <c r="A596" s="12">
        <v>537</v>
      </c>
      <c r="B596" s="10" t="s">
        <v>152</v>
      </c>
      <c r="C596" s="27">
        <f>509.81/7</f>
        <v>72.83</v>
      </c>
      <c r="D596" s="12"/>
    </row>
    <row r="597" spans="1:4" ht="15.75" customHeight="1">
      <c r="A597" s="12">
        <v>538</v>
      </c>
      <c r="B597" s="10" t="s">
        <v>149</v>
      </c>
      <c r="C597" s="27">
        <v>210</v>
      </c>
      <c r="D597" s="12"/>
    </row>
    <row r="598" spans="1:4" ht="15.75" customHeight="1">
      <c r="A598" s="12">
        <v>539</v>
      </c>
      <c r="B598" s="10" t="s">
        <v>568</v>
      </c>
      <c r="C598" s="27">
        <v>480</v>
      </c>
      <c r="D598" s="12"/>
    </row>
    <row r="599" spans="1:4" ht="15.75" customHeight="1">
      <c r="A599" s="12">
        <v>540</v>
      </c>
      <c r="B599" s="10" t="s">
        <v>569</v>
      </c>
      <c r="C599" s="27">
        <v>460</v>
      </c>
      <c r="D599" s="12"/>
    </row>
    <row r="600" spans="1:4" ht="15.75" customHeight="1">
      <c r="A600" s="12">
        <v>541</v>
      </c>
      <c r="B600" s="18" t="s">
        <v>570</v>
      </c>
      <c r="C600" s="27">
        <v>0</v>
      </c>
      <c r="D600" s="12" t="s">
        <v>121</v>
      </c>
    </row>
    <row r="601" spans="1:4" ht="15.75" customHeight="1">
      <c r="A601" s="12">
        <v>542</v>
      </c>
      <c r="B601" s="10" t="s">
        <v>252</v>
      </c>
      <c r="C601" s="27">
        <v>290</v>
      </c>
      <c r="D601" s="12"/>
    </row>
    <row r="602" spans="1:4" ht="15.75" customHeight="1">
      <c r="A602" s="12">
        <v>543</v>
      </c>
      <c r="B602" s="10" t="s">
        <v>571</v>
      </c>
      <c r="C602" s="27">
        <v>280</v>
      </c>
      <c r="D602" s="12"/>
    </row>
    <row r="603" spans="1:4" ht="15.75" customHeight="1">
      <c r="A603" s="12">
        <v>544</v>
      </c>
      <c r="B603" s="10" t="s">
        <v>572</v>
      </c>
      <c r="C603" s="27">
        <v>0</v>
      </c>
      <c r="D603" s="12" t="s">
        <v>45</v>
      </c>
    </row>
    <row r="604" spans="1:4" ht="15.75" customHeight="1">
      <c r="A604" s="33"/>
      <c r="B604" s="34" t="s">
        <v>573</v>
      </c>
      <c r="C604" s="22">
        <f>SUM(C588:C603)</f>
        <v>3194.83</v>
      </c>
      <c r="D604" s="35"/>
    </row>
    <row r="605" spans="1:4" ht="32.25" customHeight="1">
      <c r="A605" s="49" t="s">
        <v>574</v>
      </c>
      <c r="B605" s="50"/>
      <c r="C605" s="36">
        <f>C604+C585+C525+C454+C426+C407+C396+C304+C290+C208+C185+C174+C147+C132+C112+C91+C69+C63</f>
        <v>178145.97825714282</v>
      </c>
      <c r="D605" s="37"/>
    </row>
  </sheetData>
  <mergeCells count="40">
    <mergeCell ref="A587:D587"/>
    <mergeCell ref="A605:B605"/>
    <mergeCell ref="A586:D586"/>
    <mergeCell ref="A64:D64"/>
    <mergeCell ref="A65:D65"/>
    <mergeCell ref="A92:D92"/>
    <mergeCell ref="A93:D93"/>
    <mergeCell ref="A291:D291"/>
    <mergeCell ref="A292:D292"/>
    <mergeCell ref="A527:D527"/>
    <mergeCell ref="A428:D428"/>
    <mergeCell ref="A456:D456"/>
    <mergeCell ref="A455:D455"/>
    <mergeCell ref="A526:D526"/>
    <mergeCell ref="A187:D187"/>
    <mergeCell ref="A114:D114"/>
    <mergeCell ref="A1:D1"/>
    <mergeCell ref="A70:D70"/>
    <mergeCell ref="A209:D209"/>
    <mergeCell ref="A427:D427"/>
    <mergeCell ref="A409:D409"/>
    <mergeCell ref="A71:D71"/>
    <mergeCell ref="A210:D210"/>
    <mergeCell ref="A408:D408"/>
    <mergeCell ref="A133:D133"/>
    <mergeCell ref="A148:D148"/>
    <mergeCell ref="A134:D134"/>
    <mergeCell ref="A175:D175"/>
    <mergeCell ref="A186:D186"/>
    <mergeCell ref="A176:D176"/>
    <mergeCell ref="A398:D398"/>
    <mergeCell ref="A305:D305"/>
    <mergeCell ref="A149:D149"/>
    <mergeCell ref="A397:D397"/>
    <mergeCell ref="A306:D306"/>
    <mergeCell ref="A2:D2"/>
    <mergeCell ref="A3:D3"/>
    <mergeCell ref="A9:D9"/>
    <mergeCell ref="A8:D8"/>
    <mergeCell ref="A113:D113"/>
  </mergeCells>
  <printOptions horizontalCentered="1"/>
  <pageMargins left="1.1811023622047245" right="0.51181102362204722" top="0.39370078740157483" bottom="0.51181102362204722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2022-02-07T15:54:26Z</cp:lastPrinted>
  <dcterms:created xsi:type="dcterms:W3CDTF">2018-08-22T14:17:04Z</dcterms:created>
  <dcterms:modified xsi:type="dcterms:W3CDTF">2024-01-02T13:16:08Z</dcterms:modified>
</cp:coreProperties>
</file>