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079-23\"/>
    </mc:Choice>
  </mc:AlternateContent>
  <xr:revisionPtr revIDLastSave="0" documentId="8_{C16DCC96-0EFE-4A9F-943C-68B6AB20231F}" xr6:coauthVersionLast="36" xr6:coauthVersionMax="36" xr10:uidLastSave="{00000000-0000-0000-0000-000000000000}"/>
  <bookViews>
    <workbookView xWindow="-24120" yWindow="1920" windowWidth="24240" windowHeight="13140" xr2:uid="{6646E21B-D3C3-4D97-890C-A225DC92830B}"/>
  </bookViews>
  <sheets>
    <sheet name="ANEXO I" sheetId="1" r:id="rId1"/>
    <sheet name="ANEXO II " sheetId="2" r:id="rId2"/>
    <sheet name="ANEXO III" sheetId="5" r:id="rId3"/>
    <sheet name="ANEXO IV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4" l="1"/>
  <c r="A3" i="5"/>
  <c r="B6" i="2"/>
  <c r="J16" i="1" l="1"/>
  <c r="C6" i="1"/>
  <c r="I6" i="1"/>
  <c r="I7" i="1"/>
  <c r="I8" i="1"/>
  <c r="I9" i="1"/>
  <c r="I10" i="1"/>
  <c r="I11" i="1"/>
  <c r="I12" i="1"/>
  <c r="I13" i="1"/>
  <c r="I14" i="1"/>
  <c r="I15" i="1"/>
  <c r="H7" i="1" l="1"/>
  <c r="H8" i="1"/>
  <c r="H9" i="1"/>
  <c r="H10" i="1"/>
  <c r="H11" i="1"/>
  <c r="H12" i="1"/>
  <c r="H13" i="1"/>
  <c r="H14" i="1"/>
  <c r="H15" i="1"/>
  <c r="H6" i="1"/>
  <c r="C15" i="5"/>
  <c r="C14" i="5"/>
  <c r="C13" i="5"/>
  <c r="C12" i="5"/>
  <c r="C11" i="5"/>
  <c r="C10" i="5"/>
  <c r="C9" i="5"/>
  <c r="C8" i="5"/>
  <c r="C7" i="5"/>
  <c r="C6" i="5"/>
  <c r="J47" i="2"/>
  <c r="I47" i="2"/>
  <c r="G47" i="2"/>
  <c r="G46" i="2"/>
  <c r="D47" i="2"/>
  <c r="D46" i="2"/>
  <c r="J45" i="2"/>
  <c r="J43" i="2"/>
  <c r="J42" i="2"/>
  <c r="I45" i="2"/>
  <c r="I43" i="2"/>
  <c r="I42" i="2"/>
  <c r="G45" i="2"/>
  <c r="G44" i="2"/>
  <c r="G43" i="2"/>
  <c r="G42" i="2"/>
  <c r="D45" i="2"/>
  <c r="D44" i="2"/>
  <c r="D43" i="2"/>
  <c r="D42" i="2"/>
  <c r="J40" i="2"/>
  <c r="I40" i="2"/>
  <c r="G41" i="2"/>
  <c r="G40" i="2"/>
  <c r="D41" i="2"/>
  <c r="D40" i="2"/>
  <c r="J38" i="2"/>
  <c r="J37" i="2"/>
  <c r="J36" i="2"/>
  <c r="I38" i="2"/>
  <c r="I37" i="2"/>
  <c r="I36" i="2"/>
  <c r="G39" i="2"/>
  <c r="G38" i="2"/>
  <c r="G37" i="2"/>
  <c r="G36" i="2"/>
  <c r="G35" i="2"/>
  <c r="D39" i="2"/>
  <c r="D38" i="2"/>
  <c r="D37" i="2"/>
  <c r="D36" i="2"/>
  <c r="D35" i="2"/>
  <c r="J34" i="2"/>
  <c r="J32" i="2"/>
  <c r="J31" i="2"/>
  <c r="J30" i="2"/>
  <c r="I34" i="2"/>
  <c r="I32" i="2"/>
  <c r="I31" i="2"/>
  <c r="I30" i="2"/>
  <c r="G34" i="2"/>
  <c r="G33" i="2"/>
  <c r="G32" i="2"/>
  <c r="G31" i="2"/>
  <c r="G30" i="2"/>
  <c r="G29" i="2"/>
  <c r="E34" i="2"/>
  <c r="E31" i="2"/>
  <c r="E29" i="2"/>
  <c r="D34" i="2"/>
  <c r="D33" i="2"/>
  <c r="D32" i="2"/>
  <c r="D31" i="2"/>
  <c r="D30" i="2"/>
  <c r="D29" i="2"/>
  <c r="J27" i="2"/>
  <c r="I27" i="2"/>
  <c r="G28" i="2"/>
  <c r="G27" i="2"/>
  <c r="D28" i="2"/>
  <c r="D27" i="2"/>
  <c r="J26" i="2"/>
  <c r="J25" i="2"/>
  <c r="J24" i="2"/>
  <c r="J23" i="2"/>
  <c r="I26" i="2"/>
  <c r="I25" i="2"/>
  <c r="I24" i="2"/>
  <c r="I23" i="2"/>
  <c r="G26" i="2"/>
  <c r="G25" i="2"/>
  <c r="G24" i="2"/>
  <c r="G23" i="2"/>
  <c r="E24" i="2"/>
  <c r="E23" i="2"/>
  <c r="D26" i="2"/>
  <c r="D25" i="2"/>
  <c r="D24" i="2"/>
  <c r="D23" i="2"/>
  <c r="J21" i="2"/>
  <c r="I21" i="2"/>
  <c r="G22" i="2"/>
  <c r="G21" i="2"/>
  <c r="D22" i="2"/>
  <c r="D21" i="2"/>
  <c r="J19" i="2"/>
  <c r="J18" i="2"/>
  <c r="J17" i="2"/>
  <c r="I19" i="2"/>
  <c r="I18" i="2"/>
  <c r="I17" i="2"/>
  <c r="D20" i="2"/>
  <c r="D19" i="2"/>
  <c r="E18" i="2"/>
  <c r="D18" i="2"/>
  <c r="E17" i="2"/>
  <c r="D17" i="2"/>
  <c r="E16" i="2"/>
  <c r="D16" i="2"/>
  <c r="J15" i="2"/>
  <c r="J13" i="2"/>
  <c r="I15" i="2"/>
  <c r="I13" i="2"/>
  <c r="I12" i="2"/>
  <c r="J12" i="2" s="1"/>
  <c r="I11" i="2"/>
  <c r="G15" i="2"/>
  <c r="G14" i="2"/>
  <c r="G13" i="2"/>
  <c r="E15" i="2"/>
  <c r="D15" i="2"/>
  <c r="D14" i="2"/>
  <c r="D13" i="2"/>
  <c r="E12" i="2"/>
  <c r="E11" i="2"/>
  <c r="E10" i="2"/>
  <c r="D12" i="2"/>
  <c r="D11" i="2"/>
  <c r="D10" i="2"/>
  <c r="C7" i="1"/>
  <c r="C16" i="2" s="1"/>
  <c r="C8" i="1"/>
  <c r="C21" i="2" s="1"/>
  <c r="C9" i="1"/>
  <c r="C23" i="2" s="1"/>
  <c r="C10" i="1"/>
  <c r="C27" i="2" s="1"/>
  <c r="C11" i="1"/>
  <c r="C29" i="2" s="1"/>
  <c r="C12" i="1"/>
  <c r="C35" i="2" s="1"/>
  <c r="C13" i="1"/>
  <c r="C40" i="2" s="1"/>
  <c r="C14" i="1"/>
  <c r="C42" i="2" s="1"/>
  <c r="C15" i="1"/>
  <c r="C46" i="2" s="1"/>
  <c r="C10" i="2"/>
  <c r="B29" i="4" l="1"/>
  <c r="B22" i="4"/>
  <c r="B18" i="4"/>
  <c r="B14" i="4"/>
  <c r="B41" i="4" s="1"/>
</calcChain>
</file>

<file path=xl/sharedStrings.xml><?xml version="1.0" encoding="utf-8"?>
<sst xmlns="http://schemas.openxmlformats.org/spreadsheetml/2006/main" count="230" uniqueCount="100">
  <si>
    <t>ITEM</t>
  </si>
  <si>
    <t>DESCRIÇÃO DO PRODUTO/SERVIÇO</t>
  </si>
  <si>
    <t>QTD.</t>
  </si>
  <si>
    <t xml:space="preserve">Caminhão com carroceria fixa, no toco, capacidade de 3,5t, exclusive motorista e combustível                       </t>
  </si>
  <si>
    <t xml:space="preserve">Caminhão com carroceria fixa, no toco, capacidade de 3,5t, exclusive motorista e combustível                                                           </t>
  </si>
  <si>
    <t xml:space="preserve">Caminhão com carroceria fixa, no toco, capacidade de 3,5t, exclusive motorista e combustível                                                          </t>
  </si>
  <si>
    <t xml:space="preserve">Guindauto com capacidade máxima de carga em torno de 3,5t a aproximadamente 2,00m e alcance Maximo vertical (do solo) a aproximadamente 7,00m, angulo de giro de 180§, montado sobre chassis de caminhão, exclusive este. Exclusive operador e combustível.      </t>
  </si>
  <si>
    <t xml:space="preserve">Caminhão com carroceria fixa, trucado, capacidade de 12t, exclusive motorista e combustível                </t>
  </si>
  <si>
    <t xml:space="preserve">Caminhão com carroceria fixa, trucado, capacidade de 12t, exclusive motorista e combustível                                              </t>
  </si>
  <si>
    <t>Guindauto com capacidade máxima de carga em torno de 10,5t a aproximadamente 2,00m e alcance Maximo vertical (do solo) a aproximadamente 17,00m, angulo de giro de 180§, montado sobre chassis de caminhão, exclusive este. Exclusive operador e combustível</t>
  </si>
  <si>
    <t>TOTAL</t>
  </si>
  <si>
    <t>1.1</t>
  </si>
  <si>
    <t>1.2</t>
  </si>
  <si>
    <t>CÓDIGO</t>
  </si>
  <si>
    <t>ANEXO I - PLANILHA ORÇAMENTÁRIA</t>
  </si>
  <si>
    <t>VLR. UNIT. S/ BDI</t>
  </si>
  <si>
    <t>VLR. TOTAL S/ BDI</t>
  </si>
  <si>
    <t>VLR. UNIT. C/ BDI</t>
  </si>
  <si>
    <t>VLR. TOTAL C/ BDI</t>
  </si>
  <si>
    <t>DESCRIÇÃO</t>
  </si>
  <si>
    <t>H</t>
  </si>
  <si>
    <t>KG</t>
  </si>
  <si>
    <t>X . Taxa representativa das DESPESAS INDIRETAS, exceto tributos e despesas financeiras</t>
  </si>
  <si>
    <t>TIPO</t>
  </si>
  <si>
    <r>
      <t xml:space="preserve">ALÍQUOTA </t>
    </r>
    <r>
      <rPr>
        <b/>
        <sz val="11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</si>
  <si>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</si>
  <si>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</si>
  <si>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</si>
  <si>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</si>
  <si>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</si>
  <si>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</si>
  <si>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</si>
  <si>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</si>
  <si>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</si>
  <si>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</si>
  <si>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</si>
  <si>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</si>
  <si>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</si>
  <si>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</si>
  <si>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</si>
  <si>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</si>
  <si>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</si>
  <si>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</si>
  <si>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</si>
  <si>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r>
      <t xml:space="preserve">X </t>
    </r>
    <r>
      <rPr>
        <sz val="11"/>
        <color theme="1"/>
        <rFont val="Arial"/>
        <family val="2"/>
      </rPr>
      <t xml:space="preserve">é a Taxa somatória das </t>
    </r>
    <r>
      <rPr>
        <b/>
        <sz val="11"/>
        <rFont val="Arial"/>
        <family val="2"/>
      </rPr>
      <t>DESPESAS INDIRETAS</t>
    </r>
    <r>
      <rPr>
        <sz val="11"/>
        <color theme="1"/>
        <rFont val="Arial"/>
        <family val="2"/>
      </rPr>
      <t>, exceto tributos e despesas financeiras;</t>
    </r>
  </si>
  <si>
    <r>
      <t xml:space="preserve">Y </t>
    </r>
    <r>
      <rPr>
        <sz val="11"/>
        <color theme="1"/>
        <rFont val="Arial"/>
        <family val="2"/>
      </rPr>
      <t xml:space="preserve">é a Taxa representativa das </t>
    </r>
    <r>
      <rPr>
        <b/>
        <sz val="11"/>
        <rFont val="Arial"/>
        <family val="2"/>
      </rPr>
      <t>DESPESAS FINANCEIRAS</t>
    </r>
    <r>
      <rPr>
        <sz val="11"/>
        <color theme="1"/>
        <rFont val="Arial"/>
        <family val="2"/>
      </rPr>
      <t>;</t>
    </r>
  </si>
  <si>
    <r>
      <t xml:space="preserve">Z </t>
    </r>
    <r>
      <rPr>
        <sz val="11"/>
        <color theme="1"/>
        <rFont val="Arial"/>
        <family val="2"/>
      </rPr>
      <t xml:space="preserve">é a Taxa representativa do </t>
    </r>
    <r>
      <rPr>
        <b/>
        <sz val="11"/>
        <rFont val="Arial"/>
        <family val="2"/>
      </rPr>
      <t>LUCRO</t>
    </r>
    <r>
      <rPr>
        <sz val="11"/>
        <color theme="1"/>
        <rFont val="Arial"/>
        <family val="2"/>
      </rPr>
      <t>;</t>
    </r>
  </si>
  <si>
    <r>
      <t xml:space="preserve">I </t>
    </r>
    <r>
      <rPr>
        <sz val="11"/>
        <color theme="1"/>
        <rFont val="Arial"/>
        <family val="2"/>
      </rPr>
      <t xml:space="preserve">é a Taxa representativa dos </t>
    </r>
    <r>
      <rPr>
        <b/>
        <sz val="11"/>
        <rFont val="Arial"/>
        <family val="2"/>
      </rPr>
      <t>IMPOSTOS</t>
    </r>
    <r>
      <rPr>
        <sz val="11"/>
        <color theme="1"/>
        <rFont val="Arial"/>
        <family val="2"/>
      </rPr>
      <t>.</t>
    </r>
  </si>
  <si>
    <t>OBS.: As alíquotas praticadas nesse cálculo estão compatíveis com os valores do Boletim Mensal de Custos do Sistema EMOP, levando em consideração o tipo de obra e o custo direto:</t>
  </si>
  <si>
    <t>REFERÊNCIA:</t>
  </si>
  <si>
    <t>EMOP 08/2023</t>
  </si>
  <si>
    <t>19.004.0080-2</t>
  </si>
  <si>
    <t>19.004.0080-4</t>
  </si>
  <si>
    <t>19.004.0001-2</t>
  </si>
  <si>
    <t>19.004.0001-4</t>
  </si>
  <si>
    <t>19.004.0001-3</t>
  </si>
  <si>
    <t>19.004.0006-2</t>
  </si>
  <si>
    <t>19.004.0006-3</t>
  </si>
  <si>
    <t>19.004.0006-4</t>
  </si>
  <si>
    <t>19.004.0085-2</t>
  </si>
  <si>
    <t>19.004.0085-4</t>
  </si>
  <si>
    <t>SERVIÇO</t>
  </si>
  <si>
    <t>INSUMO</t>
  </si>
  <si>
    <t>UNID.</t>
  </si>
  <si>
    <t>QUANT.</t>
  </si>
  <si>
    <t>PERCENTUAL</t>
  </si>
  <si>
    <t>R$ UNITÁRIO</t>
  </si>
  <si>
    <t>R$ ITEM</t>
  </si>
  <si>
    <t>R$ TOTAL</t>
  </si>
  <si>
    <t>L</t>
  </si>
  <si>
    <t>FORNECIDO PELO CONTRATANTE</t>
  </si>
  <si>
    <t>CAMINHAO COM CARROCERIA FIXA, NO TOCO, PRECO SEM PNEUS, CAPACIDADE DE 3,5T</t>
  </si>
  <si>
    <t>MAO-DE-OBRA DE MOTORISTA DE CAMINHAO E CARRETA, INCLUSIVE ENCARGOS SOCIAIS</t>
  </si>
  <si>
    <t xml:space="preserve">UN </t>
  </si>
  <si>
    <t>UN</t>
  </si>
  <si>
    <t>GUINDAUTO MONTADO SOBRE CHASSIS DE CAMINHAO, EXCLUSIVE O CHASSIS, CAPACIDADE DE 3,5T</t>
  </si>
  <si>
    <t>MAO-DE-OBRA DE SERVENTE DA CONSTRUCAO CIVIL, INCLUSIVE ENCARGOS SOCIAIS</t>
  </si>
  <si>
    <t>OLEO LUBRIFICANTE MINERAL MULTIVISCOSO, CLASSIFICACAO API CG 4, GRAU SAE 20W-40</t>
  </si>
  <si>
    <t>ANEXO II -  COMPOSIÇÃO DE CUSTOS</t>
  </si>
  <si>
    <t>CAMINHAO COM CARROCERIA FIXA, TRUCADO, PRECO SEM PNEUS, CAPACIDADE DE 12T</t>
  </si>
  <si>
    <t>OLEO DIESEL COMBUSTIVEL COMUM, NA BOMBA</t>
  </si>
  <si>
    <t>GRAXA COMUM P/LUBRIFICACAO DE CHASSIS, EM TAMBORES DE 170KG</t>
  </si>
  <si>
    <t>GUINDASTE ARTICULADO COM CAPACIDADE MAX. DE 20T/M E ALCANCE MAX. VERTICAL DO SOLO DE APROX. 17,0M, EXCLUSIVE CHASSIS</t>
  </si>
  <si>
    <t>UND</t>
  </si>
  <si>
    <t>JUSTIFICATIVA</t>
  </si>
  <si>
    <t>ANEXO III - MEMÓRIA DE CÁLCULO</t>
  </si>
  <si>
    <t>SEGUNDA A SEXTA = 4 X 8h X 5 Dias × 4 Semanas = 640h Mensais
SÁBADO = 4 X 8h X 1 Dias x 4 Semanas = 128h Mensais
(OBS: 2 TURNOS DE TRABALHO e 2 EQUIPAMENTOS)
TOTAL DE HORAS MENSAIS = 640h + 128h = 768h
TOTAL DE HORAS ANUAIS = 768h X 12 Meses = 9216h
TOTAL DE HORAS PRODUTIVA= 9216h X 70% = 6451.20h</t>
  </si>
  <si>
    <t>SEGUNDA A SEXTA = 4 X 8h X 5 Dias x 4 Semanas = 640h Mensais
SÁBADO = 4 X 8h X 1 Dias x 4 Semanas = 128h Mensais
(OBS: 2 TURNOS DE TRABALHO e 2 EQUIPAMENTOS)
TOTAL DE HORAS MENSAIS = 640h + 128h = 768h
TOTAL DE HORAS ANUAIS = 768h X 12 Meses = 9216h
TOTAL DE HORAS IMPRODUTIVA= 9216h X 20% = 1843.20h</t>
  </si>
  <si>
    <t>SEGUNDA A SEXTA = 4 X 8h X 5 Dias x 4 Semanas = 640h Mensais
SÁBADO = 4 X 8h X 1 Dias × 4 Semanas = 128h Mensais
(OBS: 2 TURNOS DE TRABALHO e 2 EQUIPAMENTOS)
TOTAL DE HORAS MENSAIS = 640h + 128h = 768h
TOTAL DE HORAS ANUAIS = 768h X 12 Meses = 9216h
TOTAL DE HORAS IMPRODUTIVA (MOTOR DESLIGADO)= 9216h X 10% =
921.60h</t>
  </si>
  <si>
    <t>SEGUNDA A SEXTA = 4 X 8h X 5 Dias x 4 Semanas = 640h Mensais
SÁBADO = 4 X 8h X 1 Dias x 4 Semanas = 128h Mensais
(OBS: 2 TURNOS DE TRABALHO e 2 EQUIPAMENTOS)
TOTAL DE HORAS MENSAIS = 640h + 128h = 768h
TOTAL DE HORAS ANUAIS = 768h X 12 Meses = 9216h
TOTAL DE HORAS PRODUTIVA= 9216h X 70% = 6451,20h</t>
  </si>
  <si>
    <t>SEGUNDA A SEXTA = 4 X 8h X 5 Dias x 4 Semanas = 640h Mensais
SÁBADO = 4 X 8h X 1 Dias x 4 Semanas = 128h Mensais
(OBS: 2 TURNOS DE TRABALHO e 2 EQUIPAMENTOS)
TOTAL DE HORAS MENSAIS = 640h + 128h = 768h
TOTAL DE HORAS ANUAIS = 768h X 12 Meses = 9216h
TOTAL DE HORAS IMPRODUTIVA (MOTOR DESLIGADO)= 9216h X 30% = 2764,80h</t>
  </si>
  <si>
    <t>SEGUNDA A SEXTA = 4 X 8h X 5 Dias x 4 Semanas = 640h Mensais
SÁBADO = 4 X 8h X 1 Dias x 4 Semanas = 128h Mensais
(OBS: 2 TURNOS DE TRABALHO e 2 EQUIPAMENTOS)
TOTAL DE HORAS MENSAIS = 640h + 128h = 768h
TOTAL DE HORAS ANUAIS = 768h X 12 Meses = 9216h
TOTAL DE HORAS PRODUTIVA= 9216h X 70% = 6451.20h</t>
  </si>
  <si>
    <t>SEGUNDA A SEXTA = 4 X 8h X 5 Dias x 4 Semanas = 640h Mensais
SABADO = 4 X 8h X 1 Dias x 4 Semanas = 128h Mensais
(OBS: 2 TURNOS DE TRABALHO e 2 EQUIPAMENTOS)
TOTAL DE HORAS MENSAIS = 640h + 128h = 768h
TOTAL DE HORAS ANUAIS = 768h X 12 Meses = 9216h
TOTAL DE HORAS IMPRODUTIVA= 9216h X 20% = 1843.20h</t>
  </si>
  <si>
    <t>SEGUNDA A SEXTA = 4 X 8h X 5 Dias x 4 Semanas = 640h Mensais
SÁBADO = 4 X 8h X 1 Dias x 4 Semanas = 128h Mensais
(OBS: 2 TURNOS DE TRABALHO e 2 EQUIPAMENTOS)
TOTAL DE HORAS MENSAIS = 640h + 128h = 768h
TOTAL DE HORAS ANUAIS = 768h X 12 Meses = 9216h
TOTAL DE HORAS IMPRODUTIVA (MOTOR DESLIGADO)= 9216h X 30% =2764,80h</t>
  </si>
  <si>
    <t>SEGUNDA A SEXTA = 4 X 8h X 5 Dias x 4 Semanas = 640h Mensais
SABADO = 4 X 8h X 1 Dias × 4 Semanas = 128h Mensais
(OBS: 2 TURNOS DE TRABALHO e 2 EQUIPAMENTOS)
TOTAL DE HORAS MENSAIS = 640h + 128h = 768h
TOTAL DE HORAS ANUAIS = 768h X 12 Meses = 9216h
TOTAL DE HORAS PRODUTIVA= 9216h X 70% = 6451,20h</t>
  </si>
  <si>
    <t>VALOR TOTAL</t>
  </si>
  <si>
    <t>BDI: 9,81%</t>
  </si>
  <si>
    <t xml:space="preserve">ANEXO IV - COMPOSIÇÃO ANALÍTICA DO BDI SEM DESONERAÇÃO - Lei 12.844/13 - EQUIPAMENTOS
 </t>
  </si>
  <si>
    <t>OBJETO: LOCAÇÃO DE EQUIPAMENTOS DESTINADOS AO AUXÍLIO DO SERVIÇO DE MANUTENÇÃO DE ILUMINAÇÃO PÚBLICA</t>
  </si>
  <si>
    <t>EMOP REF.: 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</si>
</sst>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R$&quot;\ #,##0.00"/>
    <numFmt numFmtId="165" formatCode="&quot;R$&quot;\ #,##0.00;[Red]&quot;R$&quot;\ \-#,##0.00"/>
    <numFmt numFmtId="166" formatCode="0.00&quot; m&quot;"/>
    <numFmt numFmtId="167" formatCode="0.00&quot; m²&quot;"/>
    <numFmt numFmtId="168" formatCode="0.00000000"/>
    <numFmt numFmtId="169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indexed="12"/>
      <name val="Arial"/>
      <family val="2"/>
    </font>
    <font>
      <b/>
      <sz val="11"/>
      <color indexed="17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 wrapText="1"/>
    </xf>
    <xf numFmtId="0" fontId="6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3" borderId="0" xfId="0" applyFont="1" applyFill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3"/>
    <xf numFmtId="0" fontId="9" fillId="0" borderId="0" xfId="4" applyFont="1" applyAlignment="1">
      <alignment horizontal="center"/>
    </xf>
    <xf numFmtId="0" fontId="9" fillId="0" borderId="0" xfId="4" applyFont="1" applyAlignment="1">
      <alignment vertical="center"/>
    </xf>
    <xf numFmtId="0" fontId="10" fillId="0" borderId="0" xfId="4" applyFont="1"/>
    <xf numFmtId="0" fontId="11" fillId="0" borderId="9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9" xfId="4" applyFont="1" applyBorder="1" applyAlignment="1">
      <alignment vertical="center"/>
    </xf>
    <xf numFmtId="2" fontId="12" fillId="5" borderId="3" xfId="2" applyNumberFormat="1" applyFont="1" applyFill="1" applyBorder="1" applyAlignment="1">
      <alignment horizontal="center" vertical="center"/>
    </xf>
    <xf numFmtId="9" fontId="7" fillId="0" borderId="0" xfId="2" applyFont="1"/>
    <xf numFmtId="2" fontId="11" fillId="5" borderId="3" xfId="2" applyNumberFormat="1" applyFont="1" applyFill="1" applyBorder="1" applyAlignment="1">
      <alignment horizontal="center" vertical="center"/>
    </xf>
    <xf numFmtId="0" fontId="13" fillId="6" borderId="9" xfId="4" applyFont="1" applyFill="1" applyBorder="1" applyAlignment="1">
      <alignment horizontal="right" vertical="center"/>
    </xf>
    <xf numFmtId="2" fontId="13" fillId="0" borderId="3" xfId="2" applyNumberFormat="1" applyFont="1" applyFill="1" applyBorder="1" applyAlignment="1">
      <alignment horizontal="center" vertical="center"/>
    </xf>
    <xf numFmtId="0" fontId="11" fillId="0" borderId="16" xfId="4" applyFont="1" applyBorder="1" applyAlignment="1">
      <alignment vertical="center"/>
    </xf>
    <xf numFmtId="0" fontId="11" fillId="0" borderId="9" xfId="4" applyFont="1" applyBorder="1" applyAlignment="1">
      <alignment horizontal="left" vertical="center"/>
    </xf>
    <xf numFmtId="2" fontId="12" fillId="5" borderId="3" xfId="5" applyNumberFormat="1" applyFont="1" applyFill="1" applyBorder="1" applyAlignment="1">
      <alignment horizontal="center" vertical="center"/>
    </xf>
    <xf numFmtId="2" fontId="13" fillId="0" borderId="3" xfId="5" applyNumberFormat="1" applyFont="1" applyFill="1" applyBorder="1" applyAlignment="1">
      <alignment horizontal="center" vertical="center"/>
    </xf>
    <xf numFmtId="0" fontId="14" fillId="0" borderId="1" xfId="4" applyFont="1" applyBorder="1"/>
    <xf numFmtId="2" fontId="14" fillId="0" borderId="1" xfId="4" applyNumberFormat="1" applyFont="1" applyBorder="1" applyAlignment="1">
      <alignment horizontal="center" vertical="center"/>
    </xf>
    <xf numFmtId="0" fontId="11" fillId="0" borderId="0" xfId="4" applyFont="1"/>
    <xf numFmtId="0" fontId="10" fillId="0" borderId="9" xfId="4" applyFont="1" applyBorder="1" applyAlignment="1">
      <alignment horizontal="right" vertical="center"/>
    </xf>
    <xf numFmtId="0" fontId="11" fillId="0" borderId="13" xfId="4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0" fillId="0" borderId="0" xfId="3" applyFont="1"/>
    <xf numFmtId="10" fontId="10" fillId="7" borderId="17" xfId="4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2" fillId="0" borderId="0" xfId="0" applyFont="1"/>
    <xf numFmtId="0" fontId="16" fillId="0" borderId="0" xfId="0" applyFont="1"/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justify" vertical="top" wrapText="1"/>
    </xf>
    <xf numFmtId="166" fontId="16" fillId="0" borderId="0" xfId="0" applyNumberFormat="1" applyFont="1" applyAlignment="1">
      <alignment horizontal="center" vertical="center" wrapText="1"/>
    </xf>
    <xf numFmtId="167" fontId="16" fillId="0" borderId="0" xfId="0" applyNumberFormat="1" applyFont="1" applyAlignment="1">
      <alignment horizontal="center" vertical="center" wrapText="1"/>
    </xf>
    <xf numFmtId="0" fontId="19" fillId="0" borderId="0" xfId="0" applyFont="1"/>
    <xf numFmtId="0" fontId="22" fillId="3" borderId="0" xfId="0" applyFont="1" applyFill="1"/>
    <xf numFmtId="0" fontId="2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69" fontId="8" fillId="3" borderId="3" xfId="0" applyNumberFormat="1" applyFont="1" applyFill="1" applyBorder="1" applyAlignment="1">
      <alignment horizontal="center" vertical="center"/>
    </xf>
    <xf numFmtId="169" fontId="8" fillId="3" borderId="22" xfId="0" applyNumberFormat="1" applyFont="1" applyFill="1" applyBorder="1" applyAlignment="1">
      <alignment horizontal="center" vertical="center"/>
    </xf>
    <xf numFmtId="169" fontId="8" fillId="3" borderId="3" xfId="0" applyNumberFormat="1" applyFont="1" applyFill="1" applyBorder="1" applyAlignment="1">
      <alignment horizontal="center" vertical="center" wrapText="1"/>
    </xf>
    <xf numFmtId="10" fontId="15" fillId="3" borderId="19" xfId="2" applyNumberFormat="1" applyFont="1" applyFill="1" applyBorder="1" applyAlignment="1">
      <alignment horizontal="center" vertical="center"/>
    </xf>
    <xf numFmtId="10" fontId="8" fillId="3" borderId="8" xfId="2" applyNumberFormat="1" applyFont="1" applyFill="1" applyBorder="1" applyAlignment="1">
      <alignment horizontal="center" vertical="center"/>
    </xf>
    <xf numFmtId="10" fontId="8" fillId="3" borderId="3" xfId="2" applyNumberFormat="1" applyFont="1" applyFill="1" applyBorder="1" applyAlignment="1">
      <alignment horizontal="center" vertical="center"/>
    </xf>
    <xf numFmtId="10" fontId="8" fillId="3" borderId="22" xfId="2" applyNumberFormat="1" applyFont="1" applyFill="1" applyBorder="1" applyAlignment="1">
      <alignment horizontal="center" vertical="center"/>
    </xf>
    <xf numFmtId="169" fontId="15" fillId="3" borderId="19" xfId="0" applyNumberFormat="1" applyFont="1" applyFill="1" applyBorder="1" applyAlignment="1">
      <alignment horizontal="center" vertical="center"/>
    </xf>
    <xf numFmtId="169" fontId="8" fillId="3" borderId="8" xfId="0" applyNumberFormat="1" applyFont="1" applyFill="1" applyBorder="1" applyAlignment="1">
      <alignment horizontal="center" vertical="center"/>
    </xf>
    <xf numFmtId="168" fontId="15" fillId="3" borderId="19" xfId="0" applyNumberFormat="1" applyFont="1" applyFill="1" applyBorder="1" applyAlignment="1">
      <alignment horizontal="center" vertical="center"/>
    </xf>
    <xf numFmtId="168" fontId="8" fillId="3" borderId="8" xfId="0" applyNumberFormat="1" applyFont="1" applyFill="1" applyBorder="1" applyAlignment="1">
      <alignment horizontal="center" vertical="center"/>
    </xf>
    <xf numFmtId="168" fontId="8" fillId="3" borderId="3" xfId="0" applyNumberFormat="1" applyFont="1" applyFill="1" applyBorder="1" applyAlignment="1">
      <alignment horizontal="center" vertical="center"/>
    </xf>
    <xf numFmtId="10" fontId="8" fillId="3" borderId="0" xfId="2" applyNumberFormat="1" applyFont="1" applyFill="1" applyAlignment="1">
      <alignment horizontal="center" vertical="center"/>
    </xf>
    <xf numFmtId="10" fontId="15" fillId="3" borderId="0" xfId="2" applyNumberFormat="1" applyFont="1" applyFill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9" fontId="8" fillId="3" borderId="8" xfId="0" applyNumberFormat="1" applyFont="1" applyFill="1" applyBorder="1" applyAlignment="1">
      <alignment horizontal="center" vertical="center" wrapText="1"/>
    </xf>
    <xf numFmtId="169" fontId="8" fillId="3" borderId="0" xfId="0" applyNumberFormat="1" applyFont="1" applyFill="1" applyAlignment="1">
      <alignment horizontal="center" vertical="center"/>
    </xf>
    <xf numFmtId="169" fontId="15" fillId="3" borderId="0" xfId="0" applyNumberFormat="1" applyFont="1" applyFill="1" applyAlignment="1">
      <alignment horizontal="center" vertical="center"/>
    </xf>
    <xf numFmtId="169" fontId="8" fillId="3" borderId="6" xfId="0" applyNumberFormat="1" applyFont="1" applyFill="1" applyBorder="1" applyAlignment="1">
      <alignment horizontal="center" vertical="center"/>
    </xf>
    <xf numFmtId="164" fontId="15" fillId="3" borderId="19" xfId="1" applyNumberFormat="1" applyFont="1" applyFill="1" applyBorder="1" applyAlignment="1">
      <alignment horizontal="center" vertical="center"/>
    </xf>
    <xf numFmtId="164" fontId="15" fillId="3" borderId="0" xfId="1" applyNumberFormat="1" applyFont="1" applyFill="1" applyBorder="1" applyAlignment="1">
      <alignment horizontal="center" vertical="center"/>
    </xf>
    <xf numFmtId="164" fontId="15" fillId="3" borderId="0" xfId="1" applyNumberFormat="1" applyFont="1" applyFill="1" applyAlignment="1">
      <alignment horizontal="center" vertical="center"/>
    </xf>
    <xf numFmtId="169" fontId="15" fillId="3" borderId="18" xfId="0" applyNumberFormat="1" applyFont="1" applyFill="1" applyBorder="1" applyAlignment="1">
      <alignment horizontal="center" vertical="center"/>
    </xf>
    <xf numFmtId="169" fontId="8" fillId="3" borderId="12" xfId="0" applyNumberFormat="1" applyFont="1" applyFill="1" applyBorder="1" applyAlignment="1">
      <alignment horizontal="center" vertical="center"/>
    </xf>
    <xf numFmtId="169" fontId="8" fillId="3" borderId="9" xfId="0" applyNumberFormat="1" applyFont="1" applyFill="1" applyBorder="1" applyAlignment="1">
      <alignment horizontal="center" vertical="center"/>
    </xf>
    <xf numFmtId="169" fontId="8" fillId="3" borderId="15" xfId="0" applyNumberFormat="1" applyFont="1" applyFill="1" applyBorder="1" applyAlignment="1">
      <alignment horizontal="center" vertical="center"/>
    </xf>
    <xf numFmtId="169" fontId="8" fillId="3" borderId="2" xfId="0" applyNumberFormat="1" applyFont="1" applyFill="1" applyBorder="1" applyAlignment="1">
      <alignment horizontal="center" vertical="center"/>
    </xf>
    <xf numFmtId="168" fontId="8" fillId="3" borderId="22" xfId="0" applyNumberFormat="1" applyFont="1" applyFill="1" applyBorder="1" applyAlignment="1">
      <alignment horizontal="center" vertical="center"/>
    </xf>
    <xf numFmtId="168" fontId="8" fillId="3" borderId="6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1" fontId="8" fillId="3" borderId="8" xfId="0" applyNumberFormat="1" applyFon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 vertical="center" wrapText="1"/>
    </xf>
    <xf numFmtId="1" fontId="8" fillId="3" borderId="22" xfId="0" applyNumberFormat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left" vertical="center" wrapText="1"/>
    </xf>
    <xf numFmtId="1" fontId="8" fillId="3" borderId="22" xfId="0" applyNumberFormat="1" applyFont="1" applyFill="1" applyBorder="1" applyAlignment="1">
      <alignment horizontal="left" vertical="center" wrapText="1"/>
    </xf>
    <xf numFmtId="168" fontId="8" fillId="3" borderId="0" xfId="0" applyNumberFormat="1" applyFont="1" applyFill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10" fontId="8" fillId="3" borderId="6" xfId="2" applyNumberFormat="1" applyFont="1" applyFill="1" applyBorder="1" applyAlignment="1">
      <alignment horizontal="center" vertical="center" wrapText="1"/>
    </xf>
    <xf numFmtId="169" fontId="8" fillId="3" borderId="4" xfId="0" applyNumberFormat="1" applyFont="1" applyFill="1" applyBorder="1" applyAlignment="1">
      <alignment horizontal="center" vertical="center"/>
    </xf>
    <xf numFmtId="168" fontId="8" fillId="3" borderId="4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24" fillId="0" borderId="0" xfId="3" applyFont="1"/>
    <xf numFmtId="0" fontId="4" fillId="0" borderId="9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3" xfId="0" applyBorder="1" applyAlignment="1">
      <alignment horizontal="right"/>
    </xf>
    <xf numFmtId="0" fontId="4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4" fontId="15" fillId="3" borderId="24" xfId="1" applyNumberFormat="1" applyFont="1" applyFill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0" borderId="0" xfId="0" applyFont="1"/>
    <xf numFmtId="164" fontId="15" fillId="3" borderId="23" xfId="1" applyNumberFormat="1" applyFont="1" applyFill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10" fillId="0" borderId="0" xfId="4" applyFont="1" applyAlignment="1">
      <alignment horizontal="left"/>
    </xf>
    <xf numFmtId="0" fontId="9" fillId="0" borderId="0" xfId="4" applyFont="1" applyAlignment="1">
      <alignment horizontal="center" wrapText="1"/>
    </xf>
    <xf numFmtId="0" fontId="9" fillId="0" borderId="0" xfId="4" applyFont="1" applyAlignment="1">
      <alignment horizontal="center"/>
    </xf>
    <xf numFmtId="0" fontId="10" fillId="4" borderId="3" xfId="4" applyFont="1" applyFill="1" applyBorder="1" applyAlignment="1">
      <alignment horizontal="left" vertical="center"/>
    </xf>
    <xf numFmtId="0" fontId="10" fillId="4" borderId="9" xfId="4" applyFont="1" applyFill="1" applyBorder="1" applyAlignment="1">
      <alignment horizontal="left" vertical="center"/>
    </xf>
    <xf numFmtId="0" fontId="10" fillId="4" borderId="13" xfId="4" applyFont="1" applyFill="1" applyBorder="1" applyAlignment="1">
      <alignment horizontal="left" vertical="center"/>
    </xf>
    <xf numFmtId="0" fontId="24" fillId="0" borderId="0" xfId="4" applyFont="1" applyAlignment="1">
      <alignment horizontal="center" wrapText="1"/>
    </xf>
    <xf numFmtId="0" fontId="10" fillId="0" borderId="0" xfId="4" applyFont="1" applyAlignment="1">
      <alignment vertical="center"/>
    </xf>
    <xf numFmtId="0" fontId="11" fillId="0" borderId="0" xfId="3" applyFont="1" applyAlignment="1">
      <alignment horizontal="left" vertical="center" wrapText="1"/>
    </xf>
  </cellXfs>
  <cellStyles count="6">
    <cellStyle name="Normal" xfId="0" builtinId="0"/>
    <cellStyle name="Normal 2 2 2" xfId="3" xr:uid="{CDE38800-EC4B-4DE4-90E2-E4F4429887E7}"/>
    <cellStyle name="Normal 5" xfId="4" xr:uid="{11CA8003-E04D-4853-9DD3-048372C0C080}"/>
    <cellStyle name="Porcentagem" xfId="2" builtinId="5"/>
    <cellStyle name="Porcentagem 2" xfId="5" xr:uid="{A861E61A-6D79-402F-80DE-818FB76A5ED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47625</xdr:rowOff>
    </xdr:from>
    <xdr:to>
      <xdr:col>5</xdr:col>
      <xdr:colOff>457200</xdr:colOff>
      <xdr:row>0</xdr:row>
      <xdr:rowOff>1171681</xdr:rowOff>
    </xdr:to>
    <xdr:pic>
      <xdr:nvPicPr>
        <xdr:cNvPr id="3" name="Imagem 2" descr="Texto&#10;&#10;Descrição gerada automaticamente">
          <a:extLst>
            <a:ext uri="{FF2B5EF4-FFF2-40B4-BE49-F238E27FC236}">
              <a16:creationId xmlns:a16="http://schemas.microsoft.com/office/drawing/2014/main" id="{E76724D2-A9DF-638B-3672-2579700902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90" r="1290" b="33468"/>
        <a:stretch/>
      </xdr:blipFill>
      <xdr:spPr bwMode="auto">
        <a:xfrm>
          <a:off x="847725" y="47625"/>
          <a:ext cx="5200650" cy="1124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1114114</xdr:colOff>
      <xdr:row>2</xdr:row>
      <xdr:rowOff>131161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62D224-72F3-D61B-44A0-D94AB4D4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5200339" cy="1121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47625</xdr:rowOff>
    </xdr:from>
    <xdr:to>
      <xdr:col>6</xdr:col>
      <xdr:colOff>66675</xdr:colOff>
      <xdr:row>0</xdr:row>
      <xdr:rowOff>1190625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CFBB737A-CC4F-48E8-B28C-0C95E23D3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90" r="1290" b="33468"/>
        <a:stretch/>
      </xdr:blipFill>
      <xdr:spPr bwMode="auto">
        <a:xfrm>
          <a:off x="847725" y="47625"/>
          <a:ext cx="5200650" cy="1143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647389</xdr:colOff>
      <xdr:row>2</xdr:row>
      <xdr:rowOff>549501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D0FC05-1869-9011-89C7-E386C1B3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00339" cy="1140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ysan\AppData\Local\Temp\Rar$DIa0.423\COMP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ysan\AppData\Roaming\Microsoft\Excel\COMP0823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0823"/>
    </sheetNames>
    <sheetDataSet>
      <sheetData sheetId="0">
        <row r="208467">
          <cell r="A208467" t="str">
            <v>00218</v>
          </cell>
          <cell r="B208467" t="str">
            <v>OLEO DIESEL COMBUSTIVEL COMUM, NA BOMBA</v>
          </cell>
        </row>
        <row r="208468">
          <cell r="A208468" t="str">
            <v>00220</v>
          </cell>
          <cell r="B208468" t="str">
            <v>OLEO LUBRIFICANTE MINERAL MULTIVISCOSO, CLASSIFICACAO API CG</v>
          </cell>
          <cell r="E208468">
            <v>24</v>
          </cell>
        </row>
        <row r="208470">
          <cell r="A208470" t="str">
            <v>00222</v>
          </cell>
          <cell r="B208470" t="str">
            <v>GRAXA COMUM P/LUBRIFICACAO DE CHASSIS, EM TAMBORES DE 170KG</v>
          </cell>
          <cell r="E208470">
            <v>11.07</v>
          </cell>
        </row>
        <row r="208471">
          <cell r="A208471" t="str">
            <v>01585</v>
          </cell>
          <cell r="D208471">
            <v>1.3999999999999999E-4</v>
          </cell>
          <cell r="E208471">
            <v>303064.38</v>
          </cell>
          <cell r="G208471">
            <v>48.793399999999998</v>
          </cell>
        </row>
        <row r="208473">
          <cell r="A208473" t="str">
            <v>01981</v>
          </cell>
          <cell r="D208473">
            <v>1</v>
          </cell>
        </row>
        <row r="208475">
          <cell r="A208475" t="str">
            <v>14919</v>
          </cell>
          <cell r="B208475" t="str">
            <v>CONJUNTO DE 6 PNEUS RADIAIS, 275/80R22.5</v>
          </cell>
          <cell r="D208475">
            <v>5.9999999999999995E-4</v>
          </cell>
          <cell r="E208475">
            <v>10840.62</v>
          </cell>
          <cell r="G208475">
            <v>6.5044000000000004</v>
          </cell>
        </row>
        <row r="208479">
          <cell r="E208479">
            <v>24</v>
          </cell>
          <cell r="G208479">
            <v>0.61199999999999999</v>
          </cell>
        </row>
        <row r="208481">
          <cell r="E208481">
            <v>11.07</v>
          </cell>
          <cell r="G208481">
            <v>9.4100000000000003E-2</v>
          </cell>
        </row>
        <row r="208482">
          <cell r="F208482">
            <v>20.62</v>
          </cell>
          <cell r="G208482">
            <v>33.6312</v>
          </cell>
        </row>
        <row r="208488">
          <cell r="A208488" t="str">
            <v>01585</v>
          </cell>
          <cell r="D208488">
            <v>8.0000000000000007E-5</v>
          </cell>
          <cell r="E208488">
            <v>303064.38</v>
          </cell>
          <cell r="G208488">
            <v>29.763300000000001</v>
          </cell>
        </row>
        <row r="208490">
          <cell r="A208490" t="str">
            <v>01981</v>
          </cell>
          <cell r="D208490">
            <v>1</v>
          </cell>
        </row>
        <row r="210289">
          <cell r="A210289" t="str">
            <v>00220</v>
          </cell>
          <cell r="B210289" t="str">
            <v>OLEO LUBRIFICANTE MINERAL MULTIVISCOSO, CLASSIFICACAO API CG</v>
          </cell>
          <cell r="D210289">
            <v>0.05</v>
          </cell>
          <cell r="E210289">
            <v>24</v>
          </cell>
          <cell r="G210289">
            <v>1.2</v>
          </cell>
        </row>
        <row r="210291">
          <cell r="A210291" t="str">
            <v>00222</v>
          </cell>
          <cell r="B210291" t="str">
            <v>GRAXA COMUM P/LUBRIFICACAO DE CHASSIS, EM TAMBORES DE 170KG</v>
          </cell>
          <cell r="D210291">
            <v>2.5000000000000001E-2</v>
          </cell>
          <cell r="E210291">
            <v>11.07</v>
          </cell>
          <cell r="G210291">
            <v>0.27679999999999999</v>
          </cell>
        </row>
        <row r="210292">
          <cell r="A210292" t="str">
            <v>01323</v>
          </cell>
          <cell r="D210292">
            <v>1.5530000000000001E-4</v>
          </cell>
          <cell r="E210292">
            <v>129950</v>
          </cell>
          <cell r="G210292">
            <v>20.1812</v>
          </cell>
        </row>
        <row r="210294">
          <cell r="A210294" t="str">
            <v>01999</v>
          </cell>
          <cell r="D210294">
            <v>2</v>
          </cell>
          <cell r="E210294">
            <v>19.329999999999998</v>
          </cell>
          <cell r="G210294">
            <v>38.659999999999997</v>
          </cell>
        </row>
        <row r="210302">
          <cell r="A210302" t="str">
            <v>01323</v>
          </cell>
        </row>
        <row r="210304">
          <cell r="A210304" t="str">
            <v>01999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0823"/>
    </sheetNames>
    <sheetDataSet>
      <sheetData sheetId="0">
        <row r="208575">
          <cell r="A208575" t="str">
            <v>00218</v>
          </cell>
          <cell r="B208575" t="str">
            <v>OLEO DIESEL COMBUSTIVEL COMUM, NA BOMBA</v>
          </cell>
          <cell r="D208575">
            <v>18</v>
          </cell>
        </row>
        <row r="208576">
          <cell r="A208576" t="str">
            <v>00220</v>
          </cell>
          <cell r="D208576">
            <v>0.29399999999999998</v>
          </cell>
          <cell r="E208576">
            <v>24</v>
          </cell>
          <cell r="G208576">
            <v>10.584</v>
          </cell>
        </row>
        <row r="208578">
          <cell r="A208578" t="str">
            <v>00222</v>
          </cell>
          <cell r="B208578" t="str">
            <v>GRAXA COMUM P/LUBRIFICACAO DE CHASSIS, EM TAMBORES DE 170KG</v>
          </cell>
          <cell r="D208578">
            <v>0.14699999999999999</v>
          </cell>
          <cell r="E208578">
            <v>11.07</v>
          </cell>
          <cell r="G208578">
            <v>1.6273</v>
          </cell>
        </row>
        <row r="208579">
          <cell r="A208579" t="str">
            <v>01602</v>
          </cell>
          <cell r="D208579">
            <v>1.6000000000000001E-4</v>
          </cell>
          <cell r="E208579">
            <v>422626.3</v>
          </cell>
          <cell r="G208579">
            <v>77.763199999999998</v>
          </cell>
        </row>
        <row r="208581">
          <cell r="A208581" t="str">
            <v>01981</v>
          </cell>
          <cell r="D208581">
            <v>1</v>
          </cell>
        </row>
        <row r="208583">
          <cell r="A208583" t="str">
            <v>14924</v>
          </cell>
          <cell r="B208583" t="str">
            <v>CONJUNTO DE 10 PNEUS RADIAIS, 275/80R22.5</v>
          </cell>
          <cell r="D208583">
            <v>5.9999999999999995E-4</v>
          </cell>
          <cell r="E208583">
            <v>18067.7</v>
          </cell>
          <cell r="G208583">
            <v>10.8406</v>
          </cell>
        </row>
        <row r="208586">
          <cell r="A208586" t="str">
            <v>00218</v>
          </cell>
          <cell r="D208586">
            <v>1.8</v>
          </cell>
        </row>
        <row r="208587">
          <cell r="A208587" t="str">
            <v>00220</v>
          </cell>
          <cell r="D208587">
            <v>2.9000000000000001E-2</v>
          </cell>
          <cell r="E208587">
            <v>24</v>
          </cell>
          <cell r="G208587">
            <v>1.044</v>
          </cell>
        </row>
        <row r="208589">
          <cell r="A208589" t="str">
            <v>00222</v>
          </cell>
          <cell r="D208589">
            <v>1.47E-2</v>
          </cell>
          <cell r="E208589">
            <v>11.07</v>
          </cell>
          <cell r="G208589">
            <v>0.16270000000000001</v>
          </cell>
        </row>
        <row r="208590">
          <cell r="A208590" t="str">
            <v>01602</v>
          </cell>
          <cell r="D208590">
            <v>9.6000000000000002E-5</v>
          </cell>
          <cell r="E208590">
            <v>422626.3</v>
          </cell>
          <cell r="G208590">
            <v>49.607500000000002</v>
          </cell>
        </row>
        <row r="208592">
          <cell r="A208592" t="str">
            <v>01981</v>
          </cell>
          <cell r="D208592">
            <v>1</v>
          </cell>
        </row>
        <row r="208596">
          <cell r="A208596" t="str">
            <v>01602</v>
          </cell>
          <cell r="D208596">
            <v>8.0000000000000007E-5</v>
          </cell>
          <cell r="E208596">
            <v>422626.3</v>
          </cell>
          <cell r="G208596">
            <v>42.377600000000001</v>
          </cell>
        </row>
        <row r="208598">
          <cell r="A208598" t="str">
            <v>01981</v>
          </cell>
          <cell r="D208598">
            <v>1</v>
          </cell>
        </row>
        <row r="210302">
          <cell r="D210302">
            <v>9.7700000000000003E-5</v>
          </cell>
          <cell r="E210302">
            <v>129950</v>
          </cell>
          <cell r="G210302">
            <v>12.696099999999999</v>
          </cell>
        </row>
        <row r="210304">
          <cell r="D210304">
            <v>2</v>
          </cell>
        </row>
        <row r="210381">
          <cell r="A210381" t="str">
            <v>00220</v>
          </cell>
          <cell r="D210381">
            <v>0.08</v>
          </cell>
          <cell r="E210381">
            <v>24</v>
          </cell>
          <cell r="G210381">
            <v>1.92</v>
          </cell>
        </row>
        <row r="210383">
          <cell r="A210383" t="str">
            <v>00222</v>
          </cell>
          <cell r="D210383">
            <v>0.04</v>
          </cell>
          <cell r="E210383">
            <v>11.07</v>
          </cell>
          <cell r="G210383">
            <v>0.44280000000000003</v>
          </cell>
        </row>
        <row r="210384">
          <cell r="A210384" t="str">
            <v>01999</v>
          </cell>
          <cell r="D210384">
            <v>2</v>
          </cell>
        </row>
        <row r="210386">
          <cell r="A210386" t="str">
            <v>14016</v>
          </cell>
          <cell r="D210386">
            <v>1.5530000000000001E-4</v>
          </cell>
          <cell r="E210386">
            <v>252088.58</v>
          </cell>
          <cell r="G210386">
            <v>39.1494</v>
          </cell>
        </row>
        <row r="210394">
          <cell r="A210394" t="str">
            <v>01999</v>
          </cell>
          <cell r="D210394">
            <v>2</v>
          </cell>
        </row>
        <row r="210396">
          <cell r="A210396" t="str">
            <v>14016</v>
          </cell>
          <cell r="D210396">
            <v>9.7700000000000003E-5</v>
          </cell>
          <cell r="E210396">
            <v>252088.58</v>
          </cell>
          <cell r="G210396">
            <v>24.629100000000001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264A-B00F-4F1D-A341-51CF3D754284}">
  <sheetPr>
    <pageSetUpPr fitToPage="1"/>
  </sheetPr>
  <dimension ref="A1:Q17"/>
  <sheetViews>
    <sheetView tabSelected="1" workbookViewId="0">
      <selection activeCell="J16" sqref="A5:J16"/>
    </sheetView>
  </sheetViews>
  <sheetFormatPr defaultRowHeight="15.75" x14ac:dyDescent="0.25"/>
  <cols>
    <col min="1" max="1" width="6.85546875" style="14" customWidth="1"/>
    <col min="2" max="2" width="24.28515625" style="14" customWidth="1"/>
    <col min="3" max="3" width="43.5703125" style="14" customWidth="1"/>
    <col min="4" max="4" width="41.7109375" style="13" hidden="1" customWidth="1"/>
    <col min="5" max="5" width="9.140625" style="13" customWidth="1"/>
    <col min="6" max="6" width="8.85546875" style="13" customWidth="1"/>
    <col min="7" max="7" width="13" style="13" customWidth="1"/>
    <col min="8" max="8" width="15.5703125" style="13" hidden="1" customWidth="1"/>
    <col min="9" max="9" width="13.42578125" style="10" customWidth="1"/>
    <col min="10" max="10" width="21.28515625" style="10" customWidth="1"/>
    <col min="11" max="14" width="11" style="10" customWidth="1"/>
    <col min="15" max="15" width="9.28515625" style="10" customWidth="1"/>
    <col min="16" max="16" width="12" style="10" customWidth="1"/>
    <col min="17" max="16384" width="9.140625" style="10"/>
  </cols>
  <sheetData>
    <row r="1" spans="1:17" ht="96.75" customHeight="1" x14ac:dyDescent="0.25">
      <c r="A1" s="128"/>
      <c r="B1" s="129"/>
      <c r="C1" s="129"/>
      <c r="D1" s="129"/>
      <c r="E1" s="129"/>
      <c r="F1" s="129"/>
      <c r="G1" s="129"/>
      <c r="H1" s="129"/>
    </row>
    <row r="2" spans="1:17" ht="33" customHeight="1" x14ac:dyDescent="0.25">
      <c r="A2" s="130" t="s">
        <v>14</v>
      </c>
      <c r="B2" s="130"/>
      <c r="C2" s="130"/>
      <c r="D2" s="130"/>
      <c r="E2" s="130"/>
      <c r="F2" s="130"/>
      <c r="G2" s="130"/>
      <c r="H2" s="130"/>
    </row>
    <row r="3" spans="1:17" x14ac:dyDescent="0.25">
      <c r="A3" s="12" t="s">
        <v>98</v>
      </c>
      <c r="J3" s="16" t="s">
        <v>96</v>
      </c>
    </row>
    <row r="4" spans="1:17" x14ac:dyDescent="0.25">
      <c r="J4" s="120" t="s">
        <v>99</v>
      </c>
    </row>
    <row r="5" spans="1:17" s="1" customFormat="1" ht="31.5" x14ac:dyDescent="0.25">
      <c r="A5" s="8" t="s">
        <v>0</v>
      </c>
      <c r="B5" s="8" t="s">
        <v>13</v>
      </c>
      <c r="C5" s="8"/>
      <c r="D5" s="8" t="s">
        <v>1</v>
      </c>
      <c r="E5" s="8" t="s">
        <v>83</v>
      </c>
      <c r="F5" s="8" t="s">
        <v>2</v>
      </c>
      <c r="G5" s="8" t="s">
        <v>15</v>
      </c>
      <c r="H5" s="8" t="s">
        <v>16</v>
      </c>
      <c r="I5" s="8" t="s">
        <v>17</v>
      </c>
      <c r="J5" s="8" t="s">
        <v>18</v>
      </c>
    </row>
    <row r="6" spans="1:17" s="6" customFormat="1" ht="47.25" x14ac:dyDescent="0.25">
      <c r="A6" s="125" t="s">
        <v>11</v>
      </c>
      <c r="B6" s="15" t="s">
        <v>53</v>
      </c>
      <c r="C6" s="15" t="str">
        <f>UPPER(D6)</f>
        <v xml:space="preserve">CAMINHÃO COM CARROCERIA FIXA, NO TOCO, CAPACIDADE DE 3,5T, EXCLUSIVE MOTORISTA E COMBUSTÍVEL                       </v>
      </c>
      <c r="D6" s="2" t="s">
        <v>3</v>
      </c>
      <c r="E6" s="113" t="s">
        <v>20</v>
      </c>
      <c r="F6" s="3">
        <v>6451.2</v>
      </c>
      <c r="G6" s="4">
        <v>62.36</v>
      </c>
      <c r="H6" s="5">
        <f>G6*F6</f>
        <v>402296.83199999999</v>
      </c>
      <c r="I6" s="4">
        <f>G6*1.0981</f>
        <v>68.477516000000008</v>
      </c>
      <c r="J6" s="5">
        <v>441778.18</v>
      </c>
      <c r="K6" s="1"/>
      <c r="L6" s="1"/>
      <c r="M6" s="1"/>
      <c r="N6" s="1"/>
      <c r="O6" s="1"/>
      <c r="P6" s="1"/>
      <c r="Q6" s="1"/>
    </row>
    <row r="7" spans="1:17" s="6" customFormat="1" ht="47.25" x14ac:dyDescent="0.25">
      <c r="A7" s="126"/>
      <c r="B7" s="15" t="s">
        <v>55</v>
      </c>
      <c r="C7" s="15" t="str">
        <f t="shared" ref="C7:C15" si="0">UPPER(D7)</f>
        <v xml:space="preserve">CAMINHÃO COM CARROCERIA FIXA, NO TOCO, CAPACIDADE DE 3,5T, EXCLUSIVE MOTORISTA E COMBUSTÍVEL                                                           </v>
      </c>
      <c r="D7" s="2" t="s">
        <v>4</v>
      </c>
      <c r="E7" s="113" t="s">
        <v>20</v>
      </c>
      <c r="F7" s="3">
        <v>1843.2</v>
      </c>
      <c r="G7" s="4">
        <v>34.340000000000003</v>
      </c>
      <c r="H7" s="5">
        <f t="shared" ref="H7:H15" si="1">G7*F7</f>
        <v>63295.488000000005</v>
      </c>
      <c r="I7" s="4">
        <f t="shared" ref="I7:I15" si="2">G7*1.0981</f>
        <v>37.708754000000006</v>
      </c>
      <c r="J7" s="5">
        <v>69507.070000000007</v>
      </c>
      <c r="K7" s="1"/>
      <c r="L7" s="1"/>
      <c r="M7" s="1"/>
      <c r="N7" s="1"/>
      <c r="O7" s="1"/>
      <c r="P7" s="1"/>
      <c r="Q7" s="1"/>
    </row>
    <row r="8" spans="1:17" s="6" customFormat="1" ht="47.25" x14ac:dyDescent="0.25">
      <c r="A8" s="126"/>
      <c r="B8" s="15" t="s">
        <v>54</v>
      </c>
      <c r="C8" s="15" t="str">
        <f t="shared" si="0"/>
        <v xml:space="preserve">CAMINHÃO COM CARROCERIA FIXA, NO TOCO, CAPACIDADE DE 3,5T, EXCLUSIVE MOTORISTA E COMBUSTÍVEL                                                          </v>
      </c>
      <c r="D8" s="2" t="s">
        <v>5</v>
      </c>
      <c r="E8" s="113" t="s">
        <v>20</v>
      </c>
      <c r="F8" s="3">
        <v>921.6</v>
      </c>
      <c r="G8" s="4">
        <v>29.76</v>
      </c>
      <c r="H8" s="5">
        <f t="shared" si="1"/>
        <v>27426.816000000003</v>
      </c>
      <c r="I8" s="4">
        <f t="shared" si="2"/>
        <v>32.679456000000002</v>
      </c>
      <c r="J8" s="5">
        <v>30117.89</v>
      </c>
      <c r="K8" s="1"/>
      <c r="L8" s="1"/>
      <c r="M8" s="1"/>
      <c r="N8" s="1"/>
      <c r="O8" s="1"/>
      <c r="P8" s="1"/>
      <c r="Q8" s="1"/>
    </row>
    <row r="9" spans="1:17" s="6" customFormat="1" ht="126" x14ac:dyDescent="0.25">
      <c r="A9" s="126"/>
      <c r="B9" s="15" t="s">
        <v>51</v>
      </c>
      <c r="C9" s="15" t="str">
        <f t="shared" si="0"/>
        <v xml:space="preserve">GUINDAUTO COM CAPACIDADE MÁXIMA DE CARGA EM TORNO DE 3,5T A APROXIMADAMENTE 2,00M E ALCANCE MAXIMO VERTICAL (DO SOLO) A APROXIMADAMENTE 7,00M, ANGULO DE GIRO DE 180§, MONTADO SOBRE CHASSIS DE CAMINHÃO, EXCLUSIVE ESTE. EXCLUSIVE OPERADOR E COMBUSTÍVEL.      </v>
      </c>
      <c r="D9" s="2" t="s">
        <v>6</v>
      </c>
      <c r="E9" s="113" t="s">
        <v>20</v>
      </c>
      <c r="F9" s="3">
        <v>6451.2</v>
      </c>
      <c r="G9" s="4">
        <v>60.32</v>
      </c>
      <c r="H9" s="5">
        <f t="shared" si="1"/>
        <v>389136.38399999996</v>
      </c>
      <c r="I9" s="4">
        <f t="shared" si="2"/>
        <v>66.237392</v>
      </c>
      <c r="J9" s="5">
        <v>427327.49</v>
      </c>
      <c r="K9" s="1"/>
      <c r="L9" s="1"/>
      <c r="M9" s="1"/>
      <c r="N9" s="1"/>
      <c r="O9" s="1"/>
      <c r="P9" s="1"/>
      <c r="Q9" s="1"/>
    </row>
    <row r="10" spans="1:17" s="6" customFormat="1" ht="126" x14ac:dyDescent="0.25">
      <c r="A10" s="127"/>
      <c r="B10" s="15" t="s">
        <v>52</v>
      </c>
      <c r="C10" s="15" t="str">
        <f t="shared" si="0"/>
        <v xml:space="preserve">GUINDAUTO COM CAPACIDADE MÁXIMA DE CARGA EM TORNO DE 3,5T A APROXIMADAMENTE 2,00M E ALCANCE MAXIMO VERTICAL (DO SOLO) A APROXIMADAMENTE 7,00M, ANGULO DE GIRO DE 180§, MONTADO SOBRE CHASSIS DE CAMINHÃO, EXCLUSIVE ESTE. EXCLUSIVE OPERADOR E COMBUSTÍVEL.      </v>
      </c>
      <c r="D10" s="2" t="s">
        <v>6</v>
      </c>
      <c r="E10" s="113" t="s">
        <v>20</v>
      </c>
      <c r="F10" s="3">
        <v>2764.8</v>
      </c>
      <c r="G10" s="4">
        <v>12.7</v>
      </c>
      <c r="H10" s="5">
        <f t="shared" si="1"/>
        <v>35112.959999999999</v>
      </c>
      <c r="I10" s="4">
        <f t="shared" si="2"/>
        <v>13.945869999999999</v>
      </c>
      <c r="J10" s="5">
        <v>38568.959999999999</v>
      </c>
      <c r="K10" s="1"/>
      <c r="L10" s="1"/>
      <c r="M10" s="1"/>
      <c r="N10" s="1"/>
      <c r="O10" s="1"/>
      <c r="P10" s="1"/>
      <c r="Q10" s="1"/>
    </row>
    <row r="11" spans="1:17" s="6" customFormat="1" ht="47.25" x14ac:dyDescent="0.25">
      <c r="A11" s="125" t="s">
        <v>12</v>
      </c>
      <c r="B11" s="15" t="s">
        <v>56</v>
      </c>
      <c r="C11" s="15" t="str">
        <f t="shared" si="0"/>
        <v xml:space="preserve">CAMINHÃO COM CARROCERIA FIXA, TRUCADO, CAPACIDADE DE 12T, EXCLUSIVE MOTORISTA E COMBUSTÍVEL                </v>
      </c>
      <c r="D11" s="2" t="s">
        <v>7</v>
      </c>
      <c r="E11" s="113" t="s">
        <v>20</v>
      </c>
      <c r="F11" s="3">
        <v>6541.2</v>
      </c>
      <c r="G11" s="4">
        <v>100.81</v>
      </c>
      <c r="H11" s="5">
        <f t="shared" si="1"/>
        <v>659418.37199999997</v>
      </c>
      <c r="I11" s="4">
        <f t="shared" si="2"/>
        <v>110.69946100000001</v>
      </c>
      <c r="J11" s="5">
        <v>724110.84</v>
      </c>
      <c r="K11" s="1"/>
      <c r="L11" s="1"/>
      <c r="M11" s="1"/>
      <c r="N11" s="1"/>
      <c r="O11" s="1"/>
      <c r="P11" s="1"/>
      <c r="Q11" s="1"/>
    </row>
    <row r="12" spans="1:17" s="6" customFormat="1" ht="47.25" x14ac:dyDescent="0.25">
      <c r="A12" s="126"/>
      <c r="B12" s="15" t="s">
        <v>57</v>
      </c>
      <c r="C12" s="15" t="str">
        <f t="shared" si="0"/>
        <v xml:space="preserve">CAMINHÃO COM CARROCERIA FIXA, TRUCADO, CAPACIDADE DE 12T, EXCLUSIVE MOTORISTA E COMBUSTÍVEL                                              </v>
      </c>
      <c r="D12" s="2" t="s">
        <v>8</v>
      </c>
      <c r="E12" s="113" t="s">
        <v>20</v>
      </c>
      <c r="F12" s="3">
        <v>1843.2</v>
      </c>
      <c r="G12" s="4">
        <v>50.81</v>
      </c>
      <c r="H12" s="5">
        <f t="shared" si="1"/>
        <v>93652.992000000013</v>
      </c>
      <c r="I12" s="4">
        <f t="shared" si="2"/>
        <v>55.794461000000005</v>
      </c>
      <c r="J12" s="5">
        <v>102832.13</v>
      </c>
      <c r="K12" s="1"/>
      <c r="L12" s="1"/>
      <c r="M12" s="1"/>
      <c r="N12" s="1"/>
      <c r="O12" s="1"/>
      <c r="P12" s="1"/>
      <c r="Q12" s="1"/>
    </row>
    <row r="13" spans="1:17" s="6" customFormat="1" ht="47.25" x14ac:dyDescent="0.25">
      <c r="A13" s="126"/>
      <c r="B13" s="15" t="s">
        <v>58</v>
      </c>
      <c r="C13" s="15" t="str">
        <f t="shared" si="0"/>
        <v xml:space="preserve">CAMINHÃO COM CARROCERIA FIXA, TRUCADO, CAPACIDADE DE 12T, EXCLUSIVE MOTORISTA E COMBUSTÍVEL                                              </v>
      </c>
      <c r="D13" s="2" t="s">
        <v>8</v>
      </c>
      <c r="E13" s="113" t="s">
        <v>20</v>
      </c>
      <c r="F13" s="3">
        <v>921.6</v>
      </c>
      <c r="G13" s="4">
        <v>42.38</v>
      </c>
      <c r="H13" s="5">
        <f t="shared" si="1"/>
        <v>39057.408000000003</v>
      </c>
      <c r="I13" s="4">
        <f t="shared" si="2"/>
        <v>46.537478000000007</v>
      </c>
      <c r="J13" s="5">
        <v>42891.26</v>
      </c>
      <c r="K13" s="1"/>
      <c r="L13" s="1"/>
      <c r="M13" s="1"/>
      <c r="N13" s="1"/>
      <c r="O13" s="1"/>
      <c r="P13" s="1"/>
      <c r="Q13" s="1"/>
    </row>
    <row r="14" spans="1:17" s="6" customFormat="1" ht="126" x14ac:dyDescent="0.25">
      <c r="A14" s="126"/>
      <c r="B14" s="15" t="s">
        <v>59</v>
      </c>
      <c r="C14" s="15" t="str">
        <f t="shared" si="0"/>
        <v>GUINDAUTO COM CAPACIDADE MÁXIMA DE CARGA EM TORNO DE 10,5T A APROXIMADAMENTE 2,00M E ALCANCE MAXIMO VERTICAL (DO SOLO) A APROXIMADAMENTE 17,00M, ANGULO DE GIRO DE 180§, MONTADO SOBRE CHASSIS DE CAMINHÃO, EXCLUSIVE ESTE. EXCLUSIVE OPERADOR E COMBUSTÍVEL</v>
      </c>
      <c r="D14" s="2" t="s">
        <v>9</v>
      </c>
      <c r="E14" s="113" t="s">
        <v>20</v>
      </c>
      <c r="F14" s="3">
        <v>6541.2</v>
      </c>
      <c r="G14" s="4">
        <v>41.51</v>
      </c>
      <c r="H14" s="5">
        <f t="shared" si="1"/>
        <v>271525.212</v>
      </c>
      <c r="I14" s="4">
        <f t="shared" si="2"/>
        <v>45.582131000000004</v>
      </c>
      <c r="J14" s="5">
        <v>298147.90000000002</v>
      </c>
      <c r="K14" s="1"/>
      <c r="L14" s="1"/>
      <c r="M14" s="1"/>
      <c r="N14" s="1"/>
      <c r="O14" s="1"/>
      <c r="P14" s="1"/>
      <c r="Q14" s="1"/>
    </row>
    <row r="15" spans="1:17" s="6" customFormat="1" ht="126" x14ac:dyDescent="0.25">
      <c r="A15" s="127"/>
      <c r="B15" s="15" t="s">
        <v>60</v>
      </c>
      <c r="C15" s="15" t="str">
        <f t="shared" si="0"/>
        <v>GUINDAUTO COM CAPACIDADE MÁXIMA DE CARGA EM TORNO DE 10,5T A APROXIMADAMENTE 2,00M E ALCANCE MAXIMO VERTICAL (DO SOLO) A APROXIMADAMENTE 17,00M, ANGULO DE GIRO DE 180§, MONTADO SOBRE CHASSIS DE CAMINHÃO, EXCLUSIVE ESTE. EXCLUSIVE OPERADOR E COMBUSTÍVEL</v>
      </c>
      <c r="D15" s="2" t="s">
        <v>9</v>
      </c>
      <c r="E15" s="113" t="s">
        <v>20</v>
      </c>
      <c r="F15" s="3">
        <v>2764.8</v>
      </c>
      <c r="G15" s="4">
        <v>24.63</v>
      </c>
      <c r="H15" s="5">
        <f t="shared" si="1"/>
        <v>68097.024000000005</v>
      </c>
      <c r="I15" s="4">
        <f t="shared" si="2"/>
        <v>27.046203000000002</v>
      </c>
      <c r="J15" s="5">
        <v>74787.839999999997</v>
      </c>
      <c r="K15" s="1"/>
      <c r="L15" s="1"/>
      <c r="M15" s="1"/>
      <c r="N15" s="1"/>
      <c r="O15" s="1"/>
      <c r="P15" s="1"/>
      <c r="Q15" s="1"/>
    </row>
    <row r="16" spans="1:17" x14ac:dyDescent="0.25">
      <c r="A16" s="122" t="s">
        <v>95</v>
      </c>
      <c r="B16" s="123"/>
      <c r="C16" s="123"/>
      <c r="D16" s="123"/>
      <c r="E16" s="123"/>
      <c r="F16" s="123"/>
      <c r="G16" s="123"/>
      <c r="H16" s="123"/>
      <c r="I16" s="124"/>
      <c r="J16" s="119">
        <f>SUM(J6:J15)</f>
        <v>2250069.56</v>
      </c>
    </row>
    <row r="17" spans="1:3" x14ac:dyDescent="0.25">
      <c r="A17" s="12"/>
      <c r="B17" s="12"/>
      <c r="C17" s="12"/>
    </row>
  </sheetData>
  <mergeCells count="5">
    <mergeCell ref="A16:I16"/>
    <mergeCell ref="A11:A15"/>
    <mergeCell ref="A1:H1"/>
    <mergeCell ref="A2:H2"/>
    <mergeCell ref="A6:A10"/>
  </mergeCells>
  <pageMargins left="1.1023622047244095" right="0.51181102362204722" top="0.78740157480314965" bottom="0.78740157480314965" header="0.31496062992125984" footer="0.31496062992125984"/>
  <pageSetup paperSize="9" scale="60" fitToHeight="0" orientation="portrait" r:id="rId1"/>
  <ignoredErrors>
    <ignoredError sqref="I6:I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1D4F-8E0D-4D0F-AEEE-DE9241438FD7}">
  <sheetPr>
    <pageSetUpPr fitToPage="1"/>
  </sheetPr>
  <dimension ref="A1:R47"/>
  <sheetViews>
    <sheetView topLeftCell="A49" workbookViewId="0">
      <selection activeCell="B8" sqref="B8"/>
    </sheetView>
  </sheetViews>
  <sheetFormatPr defaultColWidth="9.140625" defaultRowHeight="15.75" x14ac:dyDescent="0.25"/>
  <cols>
    <col min="1" max="1" width="5.28515625" style="41" customWidth="1"/>
    <col min="2" max="2" width="13" style="42" customWidth="1"/>
    <col min="3" max="3" width="49.5703125" style="52" customWidth="1"/>
    <col min="4" max="4" width="11.7109375" style="88" customWidth="1"/>
    <col min="5" max="5" width="55.140625" style="93" customWidth="1"/>
    <col min="6" max="6" width="13" style="88" customWidth="1"/>
    <col min="7" max="7" width="11.42578125" style="105" bestFit="1" customWidth="1"/>
    <col min="8" max="8" width="10.5703125" style="71" bestFit="1" customWidth="1"/>
    <col min="9" max="9" width="13" style="75" customWidth="1"/>
    <col min="10" max="10" width="8.85546875" style="75" bestFit="1" customWidth="1"/>
    <col min="11" max="11" width="13.85546875" style="80" customWidth="1"/>
    <col min="13" max="13" width="11.140625" style="49" bestFit="1" customWidth="1"/>
    <col min="14" max="17" width="9.140625" style="49"/>
    <col min="18" max="18" width="15.85546875" style="49" customWidth="1"/>
    <col min="19" max="16384" width="9.140625" style="49"/>
  </cols>
  <sheetData>
    <row r="1" spans="1:18" s="44" customFormat="1" ht="42" customHeight="1" x14ac:dyDescent="0.25">
      <c r="A1" s="41"/>
      <c r="B1" s="42"/>
      <c r="C1" s="51"/>
      <c r="D1" s="101"/>
      <c r="E1" s="93"/>
      <c r="F1" s="88"/>
      <c r="G1" s="105"/>
      <c r="H1" s="71"/>
      <c r="I1" s="75"/>
      <c r="J1" s="75"/>
      <c r="K1" s="79"/>
      <c r="L1" s="43"/>
    </row>
    <row r="2" spans="1:18" s="44" customFormat="1" ht="36" customHeight="1" x14ac:dyDescent="0.25">
      <c r="A2" s="41"/>
      <c r="B2" s="42"/>
      <c r="C2" s="51"/>
      <c r="D2" s="101"/>
      <c r="E2" s="93"/>
      <c r="F2" s="88"/>
      <c r="G2" s="105"/>
      <c r="H2" s="71"/>
      <c r="I2" s="75"/>
      <c r="J2" s="75"/>
      <c r="K2" s="79"/>
      <c r="L2" s="43"/>
    </row>
    <row r="3" spans="1:18" s="44" customFormat="1" x14ac:dyDescent="0.25">
      <c r="A3" s="41"/>
      <c r="B3" s="42"/>
      <c r="C3" s="51"/>
      <c r="D3" s="101"/>
      <c r="E3" s="93"/>
      <c r="F3" s="88"/>
      <c r="G3" s="105"/>
      <c r="H3" s="71"/>
      <c r="I3" s="75"/>
      <c r="J3" s="75"/>
      <c r="K3" s="79"/>
      <c r="L3" s="43"/>
    </row>
    <row r="4" spans="1:18" s="44" customFormat="1" ht="30.75" customHeight="1" x14ac:dyDescent="0.25">
      <c r="A4" s="41"/>
      <c r="B4" s="42"/>
      <c r="C4" s="52"/>
      <c r="D4" s="88"/>
      <c r="E4" s="93"/>
      <c r="F4" s="88"/>
      <c r="G4" s="105"/>
      <c r="H4" s="71"/>
      <c r="I4" s="75"/>
      <c r="J4" s="75"/>
      <c r="K4" s="79"/>
      <c r="L4" s="43"/>
    </row>
    <row r="5" spans="1:18" s="44" customFormat="1" ht="15.75" customHeight="1" x14ac:dyDescent="0.3">
      <c r="A5" s="136" t="s">
        <v>78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43"/>
    </row>
    <row r="6" spans="1:18" s="44" customFormat="1" x14ac:dyDescent="0.25">
      <c r="A6" s="41"/>
      <c r="B6" s="50" t="str">
        <f>'ANEXO I'!A3</f>
        <v>OBJETO: LOCAÇÃO DE EQUIPAMENTOS DESTINADOS AO AUXÍLIO DO SERVIÇO DE MANUTENÇÃO DE ILUMINAÇÃO PÚBLICA</v>
      </c>
      <c r="C6" s="51"/>
      <c r="D6" s="88"/>
      <c r="E6" s="93"/>
      <c r="F6" s="88"/>
      <c r="G6" s="105"/>
      <c r="H6" s="71"/>
      <c r="I6" s="75"/>
      <c r="J6" s="75"/>
      <c r="K6" s="79"/>
      <c r="L6" s="43"/>
    </row>
    <row r="7" spans="1:18" s="44" customFormat="1" x14ac:dyDescent="0.25">
      <c r="A7" s="41"/>
      <c r="B7" s="50" t="s">
        <v>49</v>
      </c>
      <c r="C7" s="53" t="s">
        <v>50</v>
      </c>
      <c r="D7" s="88"/>
      <c r="E7" s="93"/>
      <c r="F7" s="88"/>
      <c r="G7" s="105"/>
      <c r="H7" s="71"/>
      <c r="I7" s="75"/>
      <c r="J7" s="75"/>
      <c r="K7" s="79"/>
      <c r="L7" s="43"/>
    </row>
    <row r="8" spans="1:18" s="44" customFormat="1" ht="16.5" thickBot="1" x14ac:dyDescent="0.3">
      <c r="A8" s="41"/>
      <c r="B8" s="42"/>
      <c r="C8" s="52"/>
      <c r="D8" s="88"/>
      <c r="E8" s="93"/>
      <c r="F8" s="88"/>
      <c r="G8" s="105"/>
      <c r="H8" s="72"/>
      <c r="I8" s="76"/>
      <c r="J8" s="75"/>
      <c r="K8" s="79"/>
      <c r="L8" s="43"/>
    </row>
    <row r="9" spans="1:18" s="44" customFormat="1" ht="16.5" thickBot="1" x14ac:dyDescent="0.3">
      <c r="A9" s="41"/>
      <c r="B9" s="54" t="s">
        <v>13</v>
      </c>
      <c r="C9" s="55" t="s">
        <v>61</v>
      </c>
      <c r="D9" s="54" t="s">
        <v>62</v>
      </c>
      <c r="E9" s="94" t="s">
        <v>19</v>
      </c>
      <c r="F9" s="54" t="s">
        <v>63</v>
      </c>
      <c r="G9" s="68" t="s">
        <v>64</v>
      </c>
      <c r="H9" s="62" t="s">
        <v>65</v>
      </c>
      <c r="I9" s="66" t="s">
        <v>66</v>
      </c>
      <c r="J9" s="81" t="s">
        <v>67</v>
      </c>
      <c r="K9" s="78" t="s">
        <v>68</v>
      </c>
      <c r="L9" s="43"/>
      <c r="N9" s="45"/>
      <c r="O9" s="46"/>
      <c r="P9" s="47"/>
      <c r="Q9" s="47"/>
      <c r="R9" s="48"/>
    </row>
    <row r="10" spans="1:18" ht="38.25" x14ac:dyDescent="0.25">
      <c r="B10" s="140" t="s">
        <v>53</v>
      </c>
      <c r="C10" s="143" t="str">
        <f>'ANEXO I'!$C$6</f>
        <v xml:space="preserve">CAMINHÃO COM CARROCERIA FIXA, NO TOCO, CAPACIDADE DE 3,5T, EXCLUSIVE MOTORISTA E COMBUSTÍVEL                       </v>
      </c>
      <c r="D10" s="90" t="str">
        <f>[1]COMP0823!$A$208467</f>
        <v>00218</v>
      </c>
      <c r="E10" s="95" t="str">
        <f>[1]COMP0823!$B$208467</f>
        <v>OLEO DIESEL COMBUSTIVEL COMUM, NA BOMBA</v>
      </c>
      <c r="F10" s="56" t="s">
        <v>69</v>
      </c>
      <c r="G10" s="69">
        <v>13</v>
      </c>
      <c r="H10" s="63">
        <v>0</v>
      </c>
      <c r="I10" s="74" t="s">
        <v>70</v>
      </c>
      <c r="J10" s="82">
        <v>0</v>
      </c>
      <c r="K10" s="138">
        <v>62.36</v>
      </c>
    </row>
    <row r="11" spans="1:18" ht="15" x14ac:dyDescent="0.25">
      <c r="B11" s="141"/>
      <c r="C11" s="133"/>
      <c r="D11" s="91" t="str">
        <f>[1]COMP0823!$A$208468</f>
        <v>00220</v>
      </c>
      <c r="E11" s="96" t="str">
        <f>[1]COMP0823!$B$208468</f>
        <v>OLEO LUBRIFICANTE MINERAL MULTIVISCOSO, CLASSIFICACAO API CG</v>
      </c>
      <c r="F11" s="57" t="s">
        <v>69</v>
      </c>
      <c r="G11" s="70">
        <v>0.17</v>
      </c>
      <c r="H11" s="64">
        <v>0.5</v>
      </c>
      <c r="I11" s="59">
        <f>[1]COMP0823!$E$208468</f>
        <v>24</v>
      </c>
      <c r="J11" s="83">
        <v>6.12</v>
      </c>
      <c r="K11" s="135"/>
    </row>
    <row r="12" spans="1:18" ht="15" x14ac:dyDescent="0.25">
      <c r="B12" s="141"/>
      <c r="C12" s="133"/>
      <c r="D12" s="91" t="str">
        <f>[1]COMP0823!$A$208470</f>
        <v>00222</v>
      </c>
      <c r="E12" s="96" t="str">
        <f>[1]COMP0823!$B$208470</f>
        <v>GRAXA COMUM P/LUBRIFICACAO DE CHASSIS, EM TAMBORES DE 170KG</v>
      </c>
      <c r="F12" s="57" t="s">
        <v>21</v>
      </c>
      <c r="G12" s="70">
        <v>8.5000000000000006E-2</v>
      </c>
      <c r="H12" s="64">
        <v>0</v>
      </c>
      <c r="I12" s="59">
        <f>[1]COMP0823!$E$208470</f>
        <v>11.07</v>
      </c>
      <c r="J12" s="83">
        <f>G12*I12</f>
        <v>0.94095000000000006</v>
      </c>
      <c r="K12" s="135"/>
    </row>
    <row r="13" spans="1:18" ht="25.5" x14ac:dyDescent="0.25">
      <c r="B13" s="141"/>
      <c r="C13" s="133"/>
      <c r="D13" s="91" t="str">
        <f>[1]COMP0823!$A$208471</f>
        <v>01585</v>
      </c>
      <c r="E13" s="97" t="s">
        <v>71</v>
      </c>
      <c r="F13" s="57" t="s">
        <v>73</v>
      </c>
      <c r="G13" s="70">
        <f>[1]COMP0823!$D$208471</f>
        <v>1.3999999999999999E-4</v>
      </c>
      <c r="H13" s="64">
        <v>0.15</v>
      </c>
      <c r="I13" s="59">
        <f>[1]COMP0823!$E$208471</f>
        <v>303064.38</v>
      </c>
      <c r="J13" s="83">
        <f>[1]COMP0823!$G$208471</f>
        <v>48.793399999999998</v>
      </c>
      <c r="K13" s="135"/>
    </row>
    <row r="14" spans="1:18" ht="38.25" x14ac:dyDescent="0.25">
      <c r="B14" s="141"/>
      <c r="C14" s="133"/>
      <c r="D14" s="91" t="str">
        <f>[1]COMP0823!$A$208473</f>
        <v>01981</v>
      </c>
      <c r="E14" s="97" t="s">
        <v>72</v>
      </c>
      <c r="F14" s="57" t="s">
        <v>20</v>
      </c>
      <c r="G14" s="70">
        <f>[1]COMP0823!$D$208473</f>
        <v>1</v>
      </c>
      <c r="H14" s="64">
        <v>0</v>
      </c>
      <c r="I14" s="61" t="s">
        <v>70</v>
      </c>
      <c r="J14" s="83">
        <v>0</v>
      </c>
      <c r="K14" s="135"/>
    </row>
    <row r="15" spans="1:18" thickBot="1" x14ac:dyDescent="0.3">
      <c r="B15" s="142"/>
      <c r="C15" s="144"/>
      <c r="D15" s="92" t="str">
        <f>[1]COMP0823!$A$208475</f>
        <v>14919</v>
      </c>
      <c r="E15" s="98" t="str">
        <f>[1]COMP0823!$B$208475</f>
        <v>CONJUNTO DE 6 PNEUS RADIAIS, 275/80R22.5</v>
      </c>
      <c r="F15" s="58" t="s">
        <v>74</v>
      </c>
      <c r="G15" s="86">
        <f>[1]COMP0823!$D$208475</f>
        <v>5.9999999999999995E-4</v>
      </c>
      <c r="H15" s="65">
        <v>0</v>
      </c>
      <c r="I15" s="60">
        <f>[1]COMP0823!$E$208475</f>
        <v>10840.62</v>
      </c>
      <c r="J15" s="84">
        <f>[1]COMP0823!$G$208475</f>
        <v>6.5044000000000004</v>
      </c>
      <c r="K15" s="139"/>
    </row>
    <row r="16" spans="1:18" ht="38.25" x14ac:dyDescent="0.25">
      <c r="B16" s="140" t="s">
        <v>55</v>
      </c>
      <c r="C16" s="132" t="str">
        <f>'ANEXO I'!$C$7</f>
        <v xml:space="preserve">CAMINHÃO COM CARROCERIA FIXA, NO TOCO, CAPACIDADE DE 3,5T, EXCLUSIVE MOTORISTA E COMBUSTÍVEL                                                           </v>
      </c>
      <c r="D16" s="90" t="str">
        <f>[1]COMP0823!$A$208467</f>
        <v>00218</v>
      </c>
      <c r="E16" s="95" t="str">
        <f>[1]COMP0823!$B$208467</f>
        <v>OLEO DIESEL COMBUSTIVEL COMUM, NA BOMBA</v>
      </c>
      <c r="F16" s="56" t="s">
        <v>69</v>
      </c>
      <c r="G16" s="87">
        <v>1.3</v>
      </c>
      <c r="H16" s="73">
        <v>0</v>
      </c>
      <c r="I16" s="74" t="s">
        <v>70</v>
      </c>
      <c r="J16" s="85">
        <v>0</v>
      </c>
      <c r="K16" s="138">
        <v>34.340000000000003</v>
      </c>
    </row>
    <row r="17" spans="2:11" ht="15" x14ac:dyDescent="0.25">
      <c r="B17" s="141"/>
      <c r="C17" s="133"/>
      <c r="D17" s="91" t="str">
        <f>[1]COMP0823!$A$208468</f>
        <v>00220</v>
      </c>
      <c r="E17" s="96" t="str">
        <f>[1]COMP0823!$B$208468</f>
        <v>OLEO LUBRIFICANTE MINERAL MULTIVISCOSO, CLASSIFICACAO API CG</v>
      </c>
      <c r="F17" s="57" t="s">
        <v>69</v>
      </c>
      <c r="G17" s="70">
        <v>1.7000000000000001E-2</v>
      </c>
      <c r="H17" s="64">
        <v>0.5</v>
      </c>
      <c r="I17" s="59">
        <f>[1]COMP0823!$E$208479</f>
        <v>24</v>
      </c>
      <c r="J17" s="83">
        <f>[1]COMP0823!$G$208479</f>
        <v>0.61199999999999999</v>
      </c>
      <c r="K17" s="135"/>
    </row>
    <row r="18" spans="2:11" ht="15" x14ac:dyDescent="0.25">
      <c r="B18" s="141"/>
      <c r="C18" s="133"/>
      <c r="D18" s="91" t="str">
        <f>[1]COMP0823!$A$208470</f>
        <v>00222</v>
      </c>
      <c r="E18" s="96" t="str">
        <f>[1]COMP0823!$B$208470</f>
        <v>GRAXA COMUM P/LUBRIFICACAO DE CHASSIS, EM TAMBORES DE 170KG</v>
      </c>
      <c r="F18" s="57" t="s">
        <v>21</v>
      </c>
      <c r="G18" s="70">
        <v>8.5000000000000006E-3</v>
      </c>
      <c r="H18" s="64">
        <v>0</v>
      </c>
      <c r="I18" s="59">
        <f>[1]COMP0823!$E$208481</f>
        <v>11.07</v>
      </c>
      <c r="J18" s="83">
        <f>[1]COMP0823!$G$208481</f>
        <v>9.4100000000000003E-2</v>
      </c>
      <c r="K18" s="135"/>
    </row>
    <row r="19" spans="2:11" ht="25.5" x14ac:dyDescent="0.25">
      <c r="B19" s="141"/>
      <c r="C19" s="133"/>
      <c r="D19" s="91" t="str">
        <f>[1]COMP0823!$A$208471</f>
        <v>01585</v>
      </c>
      <c r="E19" s="97" t="s">
        <v>71</v>
      </c>
      <c r="F19" s="57" t="s">
        <v>73</v>
      </c>
      <c r="G19" s="70">
        <v>9.2E-5</v>
      </c>
      <c r="H19" s="64">
        <v>0.20619999999999999</v>
      </c>
      <c r="I19" s="59">
        <f>[1]COMP0823!$F$208482</f>
        <v>20.62</v>
      </c>
      <c r="J19" s="83">
        <f>[1]COMP0823!$G$208482</f>
        <v>33.6312</v>
      </c>
      <c r="K19" s="135"/>
    </row>
    <row r="20" spans="2:11" ht="39" thickBot="1" x14ac:dyDescent="0.3">
      <c r="B20" s="141"/>
      <c r="C20" s="133"/>
      <c r="D20" s="91" t="str">
        <f>[1]COMP0823!$A$208473</f>
        <v>01981</v>
      </c>
      <c r="E20" s="97" t="s">
        <v>72</v>
      </c>
      <c r="F20" s="57" t="s">
        <v>20</v>
      </c>
      <c r="G20" s="70">
        <v>1</v>
      </c>
      <c r="H20" s="64">
        <v>0</v>
      </c>
      <c r="I20" s="61" t="s">
        <v>70</v>
      </c>
      <c r="J20" s="83">
        <v>0</v>
      </c>
      <c r="K20" s="139"/>
    </row>
    <row r="21" spans="2:11" ht="25.5" x14ac:dyDescent="0.25">
      <c r="B21" s="140" t="s">
        <v>54</v>
      </c>
      <c r="C21" s="143" t="str">
        <f>'ANEXO I'!$C$8</f>
        <v xml:space="preserve">CAMINHÃO COM CARROCERIA FIXA, NO TOCO, CAPACIDADE DE 3,5T, EXCLUSIVE MOTORISTA E COMBUSTÍVEL                                                          </v>
      </c>
      <c r="D21" s="90" t="str">
        <f>[1]COMP0823!$A$208488</f>
        <v>01585</v>
      </c>
      <c r="E21" s="97" t="s">
        <v>71</v>
      </c>
      <c r="F21" s="57" t="s">
        <v>73</v>
      </c>
      <c r="G21" s="69">
        <f>[1]COMP0823!$D$208488</f>
        <v>8.0000000000000007E-5</v>
      </c>
      <c r="H21" s="63">
        <v>0.2276</v>
      </c>
      <c r="I21" s="67">
        <f>[1]COMP0823!$E$208488</f>
        <v>303064.38</v>
      </c>
      <c r="J21" s="82">
        <f>[1]COMP0823!$G$208488</f>
        <v>29.763300000000001</v>
      </c>
      <c r="K21" s="138">
        <v>29.76</v>
      </c>
    </row>
    <row r="22" spans="2:11" ht="39" thickBot="1" x14ac:dyDescent="0.3">
      <c r="B22" s="141"/>
      <c r="C22" s="133"/>
      <c r="D22" s="91" t="str">
        <f>[1]COMP0823!$A$208490</f>
        <v>01981</v>
      </c>
      <c r="E22" s="97" t="s">
        <v>72</v>
      </c>
      <c r="F22" s="57" t="s">
        <v>20</v>
      </c>
      <c r="G22" s="70">
        <f>[1]COMP0823!$D$208490</f>
        <v>1</v>
      </c>
      <c r="H22" s="64">
        <v>0</v>
      </c>
      <c r="I22" s="61" t="s">
        <v>70</v>
      </c>
      <c r="J22" s="83">
        <v>0</v>
      </c>
      <c r="K22" s="135"/>
    </row>
    <row r="23" spans="2:11" ht="15" x14ac:dyDescent="0.25">
      <c r="B23" s="140" t="s">
        <v>51</v>
      </c>
      <c r="C23" s="143" t="str">
        <f>'ANEXO I'!$C$9</f>
        <v xml:space="preserve">GUINDAUTO COM CAPACIDADE MÁXIMA DE CARGA EM TORNO DE 3,5T A APROXIMADAMENTE 2,00M E ALCANCE MAXIMO VERTICAL (DO SOLO) A APROXIMADAMENTE 7,00M, ANGULO DE GIRO DE 180§, MONTADO SOBRE CHASSIS DE CAMINHÃO, EXCLUSIVE ESTE. EXCLUSIVE OPERADOR E COMBUSTÍVEL.      </v>
      </c>
      <c r="D23" s="90" t="str">
        <f>[1]COMP0823!$A$210289</f>
        <v>00220</v>
      </c>
      <c r="E23" s="95" t="str">
        <f>[1]COMP0823!$B$210289</f>
        <v>OLEO LUBRIFICANTE MINERAL MULTIVISCOSO, CLASSIFICACAO API CG</v>
      </c>
      <c r="F23" s="56" t="s">
        <v>69</v>
      </c>
      <c r="G23" s="69">
        <f>[1]COMP0823!$D$210289</f>
        <v>0.05</v>
      </c>
      <c r="H23" s="63">
        <v>0</v>
      </c>
      <c r="I23" s="67">
        <f>[1]COMP0823!$E$210289</f>
        <v>24</v>
      </c>
      <c r="J23" s="82">
        <f>[1]COMP0823!$G$210289</f>
        <v>1.2</v>
      </c>
      <c r="K23" s="138">
        <v>60.32</v>
      </c>
    </row>
    <row r="24" spans="2:11" ht="25.5" x14ac:dyDescent="0.25">
      <c r="B24" s="131"/>
      <c r="C24" s="133"/>
      <c r="D24" s="91" t="str">
        <f>[1]COMP0823!$A$210291</f>
        <v>00222</v>
      </c>
      <c r="E24" s="97" t="str">
        <f>[1]COMP0823!$B$210291</f>
        <v>GRAXA COMUM P/LUBRIFICACAO DE CHASSIS, EM TAMBORES DE 170KG</v>
      </c>
      <c r="F24" s="57" t="s">
        <v>21</v>
      </c>
      <c r="G24" s="70">
        <f>[1]COMP0823!$D$210291</f>
        <v>2.5000000000000001E-2</v>
      </c>
      <c r="H24" s="64">
        <v>0</v>
      </c>
      <c r="I24" s="59">
        <f>[1]COMP0823!$E$210291</f>
        <v>11.07</v>
      </c>
      <c r="J24" s="83">
        <f>[1]COMP0823!$G$210291</f>
        <v>0.27679999999999999</v>
      </c>
      <c r="K24" s="135"/>
    </row>
    <row r="25" spans="2:11" ht="25.5" x14ac:dyDescent="0.25">
      <c r="B25" s="131"/>
      <c r="C25" s="133"/>
      <c r="D25" s="91" t="str">
        <f>[1]COMP0823!$A$210292</f>
        <v>01323</v>
      </c>
      <c r="E25" s="97" t="s">
        <v>75</v>
      </c>
      <c r="F25" s="57" t="s">
        <v>73</v>
      </c>
      <c r="G25" s="70">
        <f>[1]COMP0823!$D$210292</f>
        <v>1.5530000000000001E-4</v>
      </c>
      <c r="H25" s="64">
        <v>0</v>
      </c>
      <c r="I25" s="59">
        <f>[1]COMP0823!$E$210292</f>
        <v>129950</v>
      </c>
      <c r="J25" s="83">
        <f>[1]COMP0823!$G$210292</f>
        <v>20.1812</v>
      </c>
      <c r="K25" s="135"/>
    </row>
    <row r="26" spans="2:11" ht="51" customHeight="1" thickBot="1" x14ac:dyDescent="0.3">
      <c r="B26" s="145"/>
      <c r="C26" s="144"/>
      <c r="D26" s="92" t="str">
        <f>[1]COMP0823!$A$210294</f>
        <v>01999</v>
      </c>
      <c r="E26" s="104" t="s">
        <v>76</v>
      </c>
      <c r="F26" s="58" t="s">
        <v>20</v>
      </c>
      <c r="G26" s="86">
        <f>[1]COMP0823!$D$210294</f>
        <v>2</v>
      </c>
      <c r="H26" s="65">
        <v>0</v>
      </c>
      <c r="I26" s="60">
        <f>[1]COMP0823!$E$210294</f>
        <v>19.329999999999998</v>
      </c>
      <c r="J26" s="84">
        <f>[1]COMP0823!$G$210294</f>
        <v>38.659999999999997</v>
      </c>
      <c r="K26" s="139"/>
    </row>
    <row r="27" spans="2:11" ht="25.5" x14ac:dyDescent="0.25">
      <c r="B27" s="131" t="s">
        <v>52</v>
      </c>
      <c r="C27" s="132" t="str">
        <f>'ANEXO I'!$C$10</f>
        <v xml:space="preserve">GUINDAUTO COM CAPACIDADE MÁXIMA DE CARGA EM TORNO DE 3,5T A APROXIMADAMENTE 2,00M E ALCANCE MAXIMO VERTICAL (DO SOLO) A APROXIMADAMENTE 7,00M, ANGULO DE GIRO DE 180§, MONTADO SOBRE CHASSIS DE CAMINHÃO, EXCLUSIVE ESTE. EXCLUSIVE OPERADOR E COMBUSTÍVEL.      </v>
      </c>
      <c r="D27" s="102" t="str">
        <f>[1]COMP0823!$A$210302</f>
        <v>01323</v>
      </c>
      <c r="E27" s="103" t="s">
        <v>75</v>
      </c>
      <c r="F27" s="89" t="s">
        <v>73</v>
      </c>
      <c r="G27" s="87">
        <f>[2]COMP0823!$D$210302</f>
        <v>9.7700000000000003E-5</v>
      </c>
      <c r="H27" s="73">
        <v>0</v>
      </c>
      <c r="I27" s="77">
        <f>[2]COMP0823!$E$210302</f>
        <v>129950</v>
      </c>
      <c r="J27" s="85">
        <f>[2]COMP0823!$G$210302</f>
        <v>12.696099999999999</v>
      </c>
      <c r="K27" s="134">
        <v>12.7</v>
      </c>
    </row>
    <row r="28" spans="2:11" ht="81" customHeight="1" thickBot="1" x14ac:dyDescent="0.3">
      <c r="B28" s="131"/>
      <c r="C28" s="133"/>
      <c r="D28" s="91" t="str">
        <f>[1]COMP0823!$A$210304</f>
        <v>01999</v>
      </c>
      <c r="E28" s="97" t="s">
        <v>76</v>
      </c>
      <c r="F28" s="57" t="s">
        <v>20</v>
      </c>
      <c r="G28" s="70">
        <f>[2]COMP0823!$D$210304</f>
        <v>2</v>
      </c>
      <c r="H28" s="64">
        <v>0</v>
      </c>
      <c r="I28" s="61" t="s">
        <v>70</v>
      </c>
      <c r="J28" s="83">
        <v>0</v>
      </c>
      <c r="K28" s="135"/>
    </row>
    <row r="29" spans="2:11" ht="38.25" x14ac:dyDescent="0.25">
      <c r="B29" s="140" t="s">
        <v>56</v>
      </c>
      <c r="C29" s="143" t="str">
        <f>'ANEXO I'!$C$11</f>
        <v xml:space="preserve">CAMINHÃO COM CARROCERIA FIXA, TRUCADO, CAPACIDADE DE 12T, EXCLUSIVE MOTORISTA E COMBUSTÍVEL                </v>
      </c>
      <c r="D29" s="90" t="str">
        <f>[2]COMP0823!$A$208575</f>
        <v>00218</v>
      </c>
      <c r="E29" s="95" t="str">
        <f>[2]COMP0823!$B$208575</f>
        <v>OLEO DIESEL COMBUSTIVEL COMUM, NA BOMBA</v>
      </c>
      <c r="F29" s="56" t="s">
        <v>69</v>
      </c>
      <c r="G29" s="69">
        <f>[2]COMP0823!$D$208575</f>
        <v>18</v>
      </c>
      <c r="H29" s="63">
        <v>0</v>
      </c>
      <c r="I29" s="74" t="s">
        <v>70</v>
      </c>
      <c r="J29" s="82">
        <v>0</v>
      </c>
      <c r="K29" s="138">
        <v>100.81</v>
      </c>
    </row>
    <row r="30" spans="2:11" ht="25.5" x14ac:dyDescent="0.25">
      <c r="B30" s="141"/>
      <c r="C30" s="133"/>
      <c r="D30" s="91" t="str">
        <f>[2]COMP0823!$A$208576</f>
        <v>00220</v>
      </c>
      <c r="E30" s="97" t="s">
        <v>77</v>
      </c>
      <c r="F30" s="57" t="s">
        <v>69</v>
      </c>
      <c r="G30" s="70">
        <f>[2]COMP0823!$D$208576</f>
        <v>0.29399999999999998</v>
      </c>
      <c r="H30" s="64">
        <v>0.5</v>
      </c>
      <c r="I30" s="59">
        <f>[2]COMP0823!$E$208576</f>
        <v>24</v>
      </c>
      <c r="J30" s="83">
        <f>[2]COMP0823!$G$208576</f>
        <v>10.584</v>
      </c>
      <c r="K30" s="135"/>
    </row>
    <row r="31" spans="2:11" ht="15" x14ac:dyDescent="0.25">
      <c r="B31" s="141"/>
      <c r="C31" s="133"/>
      <c r="D31" s="91" t="str">
        <f>[2]COMP0823!$A$208578</f>
        <v>00222</v>
      </c>
      <c r="E31" s="96" t="str">
        <f>[2]COMP0823!$B$208578</f>
        <v>GRAXA COMUM P/LUBRIFICACAO DE CHASSIS, EM TAMBORES DE 170KG</v>
      </c>
      <c r="F31" s="57" t="s">
        <v>21</v>
      </c>
      <c r="G31" s="70">
        <f>[2]COMP0823!$D$208578</f>
        <v>0.14699999999999999</v>
      </c>
      <c r="H31" s="64">
        <v>0</v>
      </c>
      <c r="I31" s="59">
        <f>[2]COMP0823!$E$208578</f>
        <v>11.07</v>
      </c>
      <c r="J31" s="83">
        <f>[2]COMP0823!$G$208578</f>
        <v>1.6273</v>
      </c>
      <c r="K31" s="135"/>
    </row>
    <row r="32" spans="2:11" ht="25.5" x14ac:dyDescent="0.25">
      <c r="B32" s="141"/>
      <c r="C32" s="133"/>
      <c r="D32" s="91" t="str">
        <f>[2]COMP0823!$A$208579</f>
        <v>01602</v>
      </c>
      <c r="E32" s="106" t="s">
        <v>79</v>
      </c>
      <c r="F32" s="57" t="s">
        <v>73</v>
      </c>
      <c r="G32" s="70">
        <f>[2]COMP0823!$D$208579</f>
        <v>1.6000000000000001E-4</v>
      </c>
      <c r="H32" s="64">
        <v>0.15</v>
      </c>
      <c r="I32" s="108">
        <f>[2]COMP0823!$E$208579</f>
        <v>422626.3</v>
      </c>
      <c r="J32" s="83">
        <f>[2]COMP0823!$G$208579</f>
        <v>77.763199999999998</v>
      </c>
      <c r="K32" s="135"/>
    </row>
    <row r="33" spans="2:11" ht="38.25" x14ac:dyDescent="0.25">
      <c r="B33" s="141"/>
      <c r="C33" s="133"/>
      <c r="D33" s="91" t="str">
        <f>[2]COMP0823!$A$208581</f>
        <v>01981</v>
      </c>
      <c r="E33" s="97" t="s">
        <v>72</v>
      </c>
      <c r="F33" s="57" t="s">
        <v>20</v>
      </c>
      <c r="G33" s="70">
        <f>[2]COMP0823!$D$208581</f>
        <v>1</v>
      </c>
      <c r="H33" s="64">
        <v>0</v>
      </c>
      <c r="I33" s="61" t="s">
        <v>70</v>
      </c>
      <c r="J33" s="83">
        <v>0</v>
      </c>
      <c r="K33" s="135"/>
    </row>
    <row r="34" spans="2:11" thickBot="1" x14ac:dyDescent="0.3">
      <c r="B34" s="142"/>
      <c r="C34" s="144"/>
      <c r="D34" s="92" t="str">
        <f>[2]COMP0823!$A$208583</f>
        <v>14924</v>
      </c>
      <c r="E34" s="98" t="str">
        <f>[2]COMP0823!$B$208583</f>
        <v>CONJUNTO DE 10 PNEUS RADIAIS, 275/80R22.5</v>
      </c>
      <c r="F34" s="58" t="s">
        <v>74</v>
      </c>
      <c r="G34" s="86">
        <f>[2]COMP0823!$D$208583</f>
        <v>5.9999999999999995E-4</v>
      </c>
      <c r="H34" s="65">
        <v>0</v>
      </c>
      <c r="I34" s="60">
        <f>[2]COMP0823!$E$208583</f>
        <v>18067.7</v>
      </c>
      <c r="J34" s="84">
        <f>[2]COMP0823!$G$208583</f>
        <v>10.8406</v>
      </c>
      <c r="K34" s="139"/>
    </row>
    <row r="35" spans="2:11" ht="38.25" x14ac:dyDescent="0.25">
      <c r="B35" s="140" t="s">
        <v>57</v>
      </c>
      <c r="C35" s="132" t="str">
        <f>'ANEXO I'!$C$12</f>
        <v xml:space="preserve">CAMINHÃO COM CARROCERIA FIXA, TRUCADO, CAPACIDADE DE 12T, EXCLUSIVE MOTORISTA E COMBUSTÍVEL                                              </v>
      </c>
      <c r="D35" s="102" t="str">
        <f>[2]COMP0823!$A$208586</f>
        <v>00218</v>
      </c>
      <c r="E35" s="100" t="s">
        <v>80</v>
      </c>
      <c r="F35" s="89" t="s">
        <v>69</v>
      </c>
      <c r="G35" s="87">
        <f>[2]COMP0823!$D$208586</f>
        <v>1.8</v>
      </c>
      <c r="H35" s="107">
        <v>0</v>
      </c>
      <c r="I35" s="107" t="s">
        <v>70</v>
      </c>
      <c r="J35" s="85">
        <v>0</v>
      </c>
      <c r="K35" s="134">
        <v>50.81</v>
      </c>
    </row>
    <row r="36" spans="2:11" ht="25.5" x14ac:dyDescent="0.25">
      <c r="B36" s="141"/>
      <c r="C36" s="133"/>
      <c r="D36" s="91" t="str">
        <f>[2]COMP0823!$A$208587</f>
        <v>00220</v>
      </c>
      <c r="E36" s="106" t="s">
        <v>77</v>
      </c>
      <c r="F36" s="57" t="s">
        <v>69</v>
      </c>
      <c r="G36" s="70">
        <f>[2]COMP0823!$D$208587</f>
        <v>2.9000000000000001E-2</v>
      </c>
      <c r="H36" s="64">
        <v>0.5</v>
      </c>
      <c r="I36" s="59">
        <f>[2]COMP0823!$E$208587</f>
        <v>24</v>
      </c>
      <c r="J36" s="83">
        <f>[2]COMP0823!$G$208587</f>
        <v>1.044</v>
      </c>
      <c r="K36" s="135"/>
    </row>
    <row r="37" spans="2:11" ht="15" x14ac:dyDescent="0.25">
      <c r="B37" s="141"/>
      <c r="C37" s="133"/>
      <c r="D37" s="91" t="str">
        <f>[2]COMP0823!$A$208589</f>
        <v>00222</v>
      </c>
      <c r="E37" s="99" t="s">
        <v>81</v>
      </c>
      <c r="F37" s="57" t="s">
        <v>21</v>
      </c>
      <c r="G37" s="70">
        <f>[2]COMP0823!$D$208589</f>
        <v>1.47E-2</v>
      </c>
      <c r="H37" s="64">
        <v>0</v>
      </c>
      <c r="I37" s="59">
        <f>[2]COMP0823!$E$208589</f>
        <v>11.07</v>
      </c>
      <c r="J37" s="83">
        <f>[2]COMP0823!$G$208589</f>
        <v>0.16270000000000001</v>
      </c>
      <c r="K37" s="135"/>
    </row>
    <row r="38" spans="2:11" ht="25.5" x14ac:dyDescent="0.25">
      <c r="B38" s="141"/>
      <c r="C38" s="133"/>
      <c r="D38" s="91" t="str">
        <f>[2]COMP0823!$A$208590</f>
        <v>01602</v>
      </c>
      <c r="E38" s="106" t="s">
        <v>79</v>
      </c>
      <c r="F38" s="57" t="s">
        <v>73</v>
      </c>
      <c r="G38" s="70">
        <f>[2]COMP0823!$D$208590</f>
        <v>9.6000000000000002E-5</v>
      </c>
      <c r="H38" s="64">
        <v>0.22270000000000001</v>
      </c>
      <c r="I38" s="59">
        <f>[2]COMP0823!$E$208590</f>
        <v>422626.3</v>
      </c>
      <c r="J38" s="83">
        <f>[2]COMP0823!$G$208590</f>
        <v>49.607500000000002</v>
      </c>
      <c r="K38" s="135"/>
    </row>
    <row r="39" spans="2:11" ht="39" thickBot="1" x14ac:dyDescent="0.3">
      <c r="B39" s="141"/>
      <c r="C39" s="133"/>
      <c r="D39" s="91" t="str">
        <f>[2]COMP0823!$A$208592</f>
        <v>01981</v>
      </c>
      <c r="E39" s="106" t="s">
        <v>72</v>
      </c>
      <c r="F39" s="57" t="s">
        <v>20</v>
      </c>
      <c r="G39" s="109">
        <f>[2]COMP0823!$D$208592</f>
        <v>1</v>
      </c>
      <c r="H39" s="110">
        <v>0</v>
      </c>
      <c r="I39" s="107" t="s">
        <v>70</v>
      </c>
      <c r="J39" s="83">
        <v>0</v>
      </c>
      <c r="K39" s="135"/>
    </row>
    <row r="40" spans="2:11" ht="25.5" x14ac:dyDescent="0.25">
      <c r="B40" s="140" t="s">
        <v>58</v>
      </c>
      <c r="C40" s="143" t="str">
        <f>'ANEXO I'!$C$13</f>
        <v xml:space="preserve">CAMINHÃO COM CARROCERIA FIXA, TRUCADO, CAPACIDADE DE 12T, EXCLUSIVE MOTORISTA E COMBUSTÍVEL                                              </v>
      </c>
      <c r="D40" s="90" t="str">
        <f>[2]COMP0823!$A$208596</f>
        <v>01602</v>
      </c>
      <c r="E40" s="106" t="s">
        <v>79</v>
      </c>
      <c r="F40" s="57" t="s">
        <v>73</v>
      </c>
      <c r="G40" s="70">
        <f>[2]COMP0823!$D$208596</f>
        <v>8.0000000000000007E-5</v>
      </c>
      <c r="H40" s="64">
        <v>0.25340000000000001</v>
      </c>
      <c r="I40" s="67">
        <f>[2]COMP0823!$E$208596</f>
        <v>422626.3</v>
      </c>
      <c r="J40" s="82">
        <f>[2]COMP0823!$G$208596</f>
        <v>42.377600000000001</v>
      </c>
      <c r="K40" s="138">
        <v>42.38</v>
      </c>
    </row>
    <row r="41" spans="2:11" ht="39" thickBot="1" x14ac:dyDescent="0.3">
      <c r="B41" s="141"/>
      <c r="C41" s="133"/>
      <c r="D41" s="91" t="str">
        <f>[2]COMP0823!$A$208598</f>
        <v>01981</v>
      </c>
      <c r="E41" s="106" t="s">
        <v>72</v>
      </c>
      <c r="F41" s="57" t="s">
        <v>20</v>
      </c>
      <c r="G41" s="70">
        <f>[2]COMP0823!$D$208598</f>
        <v>1</v>
      </c>
      <c r="H41" s="64">
        <v>0</v>
      </c>
      <c r="I41" s="107" t="s">
        <v>70</v>
      </c>
      <c r="J41" s="83">
        <v>0</v>
      </c>
      <c r="K41" s="135"/>
    </row>
    <row r="42" spans="2:11" ht="25.5" x14ac:dyDescent="0.25">
      <c r="B42" s="140" t="s">
        <v>59</v>
      </c>
      <c r="C42" s="143" t="str">
        <f>'ANEXO I'!$C$14</f>
        <v>GUINDAUTO COM CAPACIDADE MÁXIMA DE CARGA EM TORNO DE 10,5T A APROXIMADAMENTE 2,00M E ALCANCE MAXIMO VERTICAL (DO SOLO) A APROXIMADAMENTE 17,00M, ANGULO DE GIRO DE 180§, MONTADO SOBRE CHASSIS DE CAMINHÃO, EXCLUSIVE ESTE. EXCLUSIVE OPERADOR E COMBUSTÍVEL</v>
      </c>
      <c r="D42" s="90" t="str">
        <f>[2]COMP0823!$A$210381</f>
        <v>00220</v>
      </c>
      <c r="E42" s="111" t="s">
        <v>77</v>
      </c>
      <c r="F42" s="56" t="s">
        <v>69</v>
      </c>
      <c r="G42" s="69">
        <f>[2]COMP0823!$D$210381</f>
        <v>0.08</v>
      </c>
      <c r="H42" s="63">
        <v>0</v>
      </c>
      <c r="I42" s="67">
        <f>[2]COMP0823!$E$210381</f>
        <v>24</v>
      </c>
      <c r="J42" s="82">
        <f>[2]COMP0823!$G$210381</f>
        <v>1.92</v>
      </c>
      <c r="K42" s="138">
        <v>41.51</v>
      </c>
    </row>
    <row r="43" spans="2:11" ht="15" x14ac:dyDescent="0.25">
      <c r="B43" s="131"/>
      <c r="C43" s="133"/>
      <c r="D43" s="91" t="str">
        <f>[2]COMP0823!$A$210383</f>
        <v>00222</v>
      </c>
      <c r="E43" s="99" t="s">
        <v>81</v>
      </c>
      <c r="F43" s="57" t="s">
        <v>21</v>
      </c>
      <c r="G43" s="70">
        <f>[2]COMP0823!$D$210383</f>
        <v>0.04</v>
      </c>
      <c r="H43" s="64">
        <v>0</v>
      </c>
      <c r="I43" s="59">
        <f>[2]COMP0823!$E$210383</f>
        <v>11.07</v>
      </c>
      <c r="J43" s="83">
        <f>[2]COMP0823!$G$210383</f>
        <v>0.44280000000000003</v>
      </c>
      <c r="K43" s="135"/>
    </row>
    <row r="44" spans="2:11" ht="38.25" x14ac:dyDescent="0.25">
      <c r="B44" s="131"/>
      <c r="C44" s="133"/>
      <c r="D44" s="91" t="str">
        <f>[2]COMP0823!$A$210384</f>
        <v>01999</v>
      </c>
      <c r="E44" s="106" t="s">
        <v>76</v>
      </c>
      <c r="F44" s="57" t="s">
        <v>20</v>
      </c>
      <c r="G44" s="70">
        <f>[2]COMP0823!$D$210384</f>
        <v>2</v>
      </c>
      <c r="H44" s="64">
        <v>0</v>
      </c>
      <c r="I44" s="61" t="s">
        <v>70</v>
      </c>
      <c r="J44" s="83">
        <v>0</v>
      </c>
      <c r="K44" s="135"/>
    </row>
    <row r="45" spans="2:11" ht="39" thickBot="1" x14ac:dyDescent="0.3">
      <c r="B45" s="131"/>
      <c r="C45" s="133"/>
      <c r="D45" s="91" t="str">
        <f>[2]COMP0823!$A$210386</f>
        <v>14016</v>
      </c>
      <c r="E45" s="106" t="s">
        <v>82</v>
      </c>
      <c r="F45" s="57" t="s">
        <v>74</v>
      </c>
      <c r="G45" s="70">
        <f>[2]COMP0823!$D$210386</f>
        <v>1.5530000000000001E-4</v>
      </c>
      <c r="H45" s="64">
        <v>0</v>
      </c>
      <c r="I45" s="59">
        <f>[2]COMP0823!$E$210386</f>
        <v>252088.58</v>
      </c>
      <c r="J45" s="83">
        <f>[2]COMP0823!$G$210386</f>
        <v>39.1494</v>
      </c>
      <c r="K45" s="135"/>
    </row>
    <row r="46" spans="2:11" ht="44.25" customHeight="1" x14ac:dyDescent="0.25">
      <c r="B46" s="140" t="s">
        <v>60</v>
      </c>
      <c r="C46" s="143" t="str">
        <f>'ANEXO I'!$C$15</f>
        <v>GUINDAUTO COM CAPACIDADE MÁXIMA DE CARGA EM TORNO DE 10,5T A APROXIMADAMENTE 2,00M E ALCANCE MAXIMO VERTICAL (DO SOLO) A APROXIMADAMENTE 17,00M, ANGULO DE GIRO DE 180§, MONTADO SOBRE CHASSIS DE CAMINHÃO, EXCLUSIVE ESTE. EXCLUSIVE OPERADOR E COMBUSTÍVEL</v>
      </c>
      <c r="D46" s="90" t="str">
        <f>[2]COMP0823!$A$210394</f>
        <v>01999</v>
      </c>
      <c r="E46" s="111" t="s">
        <v>76</v>
      </c>
      <c r="F46" s="56" t="s">
        <v>20</v>
      </c>
      <c r="G46" s="69">
        <f>[2]COMP0823!$D$210394</f>
        <v>2</v>
      </c>
      <c r="H46" s="63">
        <v>0</v>
      </c>
      <c r="I46" s="74" t="s">
        <v>70</v>
      </c>
      <c r="J46" s="82">
        <v>0</v>
      </c>
      <c r="K46" s="138">
        <v>24.63</v>
      </c>
    </row>
    <row r="47" spans="2:11" ht="45.75" customHeight="1" thickBot="1" x14ac:dyDescent="0.3">
      <c r="B47" s="145"/>
      <c r="C47" s="144"/>
      <c r="D47" s="92" t="str">
        <f>[2]COMP0823!$A$210396</f>
        <v>14016</v>
      </c>
      <c r="E47" s="112" t="s">
        <v>82</v>
      </c>
      <c r="F47" s="58" t="s">
        <v>74</v>
      </c>
      <c r="G47" s="86">
        <f>[2]COMP0823!$D$210396</f>
        <v>9.7700000000000003E-5</v>
      </c>
      <c r="H47" s="65">
        <v>0</v>
      </c>
      <c r="I47" s="60">
        <f>[2]COMP0823!$E$210396</f>
        <v>252088.58</v>
      </c>
      <c r="J47" s="84">
        <f>[2]COMP0823!$G$210396</f>
        <v>24.629100000000001</v>
      </c>
      <c r="K47" s="139"/>
    </row>
  </sheetData>
  <mergeCells count="31">
    <mergeCell ref="K42:K45"/>
    <mergeCell ref="B46:B47"/>
    <mergeCell ref="C46:C47"/>
    <mergeCell ref="K46:K47"/>
    <mergeCell ref="K29:K34"/>
    <mergeCell ref="B35:B39"/>
    <mergeCell ref="C35:C39"/>
    <mergeCell ref="K35:K39"/>
    <mergeCell ref="B40:B41"/>
    <mergeCell ref="C40:C41"/>
    <mergeCell ref="K40:K41"/>
    <mergeCell ref="B42:B45"/>
    <mergeCell ref="C42:C45"/>
    <mergeCell ref="B29:B34"/>
    <mergeCell ref="C29:C34"/>
    <mergeCell ref="B27:B28"/>
    <mergeCell ref="C27:C28"/>
    <mergeCell ref="K27:K28"/>
    <mergeCell ref="A5:K5"/>
    <mergeCell ref="K10:K15"/>
    <mergeCell ref="B10:B15"/>
    <mergeCell ref="B16:B20"/>
    <mergeCell ref="C10:C15"/>
    <mergeCell ref="C16:C20"/>
    <mergeCell ref="K16:K20"/>
    <mergeCell ref="B21:B22"/>
    <mergeCell ref="C21:C22"/>
    <mergeCell ref="K21:K22"/>
    <mergeCell ref="B23:B26"/>
    <mergeCell ref="C23:C26"/>
    <mergeCell ref="K23:K26"/>
  </mergeCells>
  <pageMargins left="0.511811024" right="0.511811024" top="0.78740157499999996" bottom="0.78740157499999996" header="0.31496062000000002" footer="0.31496062000000002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DE03-A719-466D-ABE2-ED72A8661DE5}">
  <sheetPr>
    <pageSetUpPr fitToPage="1"/>
  </sheetPr>
  <dimension ref="A1:N20"/>
  <sheetViews>
    <sheetView workbookViewId="0">
      <selection activeCell="A3" sqref="A3"/>
    </sheetView>
  </sheetViews>
  <sheetFormatPr defaultRowHeight="15.75" x14ac:dyDescent="0.25"/>
  <cols>
    <col min="1" max="1" width="6.85546875" style="14" customWidth="1"/>
    <col min="2" max="2" width="24.28515625" style="14" customWidth="1"/>
    <col min="3" max="3" width="41.28515625" style="14" customWidth="1"/>
    <col min="4" max="4" width="41.7109375" style="13" hidden="1" customWidth="1"/>
    <col min="5" max="5" width="8.42578125" style="13" customWidth="1"/>
    <col min="6" max="6" width="8.85546875" style="118" customWidth="1"/>
    <col min="7" max="7" width="36.42578125" style="13" customWidth="1"/>
    <col min="8" max="11" width="11" style="10" customWidth="1"/>
    <col min="12" max="12" width="9.28515625" style="10" customWidth="1"/>
    <col min="13" max="13" width="12" style="10" customWidth="1"/>
    <col min="14" max="16384" width="9.140625" style="10"/>
  </cols>
  <sheetData>
    <row r="1" spans="1:14" ht="96.75" customHeight="1" x14ac:dyDescent="0.25">
      <c r="A1" s="128"/>
      <c r="B1" s="129"/>
      <c r="C1" s="129"/>
      <c r="D1" s="129"/>
      <c r="E1" s="129"/>
      <c r="F1" s="129"/>
      <c r="G1" s="129"/>
    </row>
    <row r="2" spans="1:14" ht="33" customHeight="1" x14ac:dyDescent="0.25">
      <c r="A2" s="130" t="s">
        <v>85</v>
      </c>
      <c r="B2" s="130"/>
      <c r="C2" s="130"/>
      <c r="D2" s="130"/>
      <c r="E2" s="130"/>
      <c r="F2" s="130"/>
      <c r="G2" s="130"/>
    </row>
    <row r="3" spans="1:14" x14ac:dyDescent="0.25">
      <c r="A3" s="12" t="str">
        <f>'ANEXO I'!A3</f>
        <v>OBJETO: LOCAÇÃO DE EQUIPAMENTOS DESTINADOS AO AUXÍLIO DO SERVIÇO DE MANUTENÇÃO DE ILUMINAÇÃO PÚBLICA</v>
      </c>
    </row>
    <row r="5" spans="1:14" s="1" customFormat="1" x14ac:dyDescent="0.25">
      <c r="A5" s="8" t="s">
        <v>0</v>
      </c>
      <c r="B5" s="8" t="s">
        <v>13</v>
      </c>
      <c r="C5" s="8"/>
      <c r="D5" s="8" t="s">
        <v>1</v>
      </c>
      <c r="E5" s="8" t="s">
        <v>83</v>
      </c>
      <c r="F5" s="115" t="s">
        <v>2</v>
      </c>
      <c r="G5" s="8" t="s">
        <v>84</v>
      </c>
    </row>
    <row r="6" spans="1:14" s="6" customFormat="1" ht="144" x14ac:dyDescent="0.25">
      <c r="A6" s="125" t="s">
        <v>11</v>
      </c>
      <c r="B6" s="15" t="s">
        <v>53</v>
      </c>
      <c r="C6" s="15" t="str">
        <f>UPPER(D6)</f>
        <v xml:space="preserve">CAMINHÃO COM CARROCERIA FIXA, NO TOCO, CAPACIDADE DE 3,5T, EXCLUSIVE MOTORISTA E COMBUSTÍVEL                       </v>
      </c>
      <c r="D6" s="2" t="s">
        <v>3</v>
      </c>
      <c r="E6" s="113" t="s">
        <v>20</v>
      </c>
      <c r="F6" s="116">
        <v>6451.2</v>
      </c>
      <c r="G6" s="114" t="s">
        <v>86</v>
      </c>
      <c r="H6" s="1"/>
      <c r="I6" s="1"/>
      <c r="J6" s="1"/>
      <c r="K6" s="1"/>
      <c r="L6" s="1"/>
      <c r="M6" s="1"/>
      <c r="N6" s="1"/>
    </row>
    <row r="7" spans="1:14" s="6" customFormat="1" ht="144" x14ac:dyDescent="0.25">
      <c r="A7" s="126"/>
      <c r="B7" s="15" t="s">
        <v>55</v>
      </c>
      <c r="C7" s="15" t="str">
        <f t="shared" ref="C7:C15" si="0">UPPER(D7)</f>
        <v xml:space="preserve">CAMINHÃO COM CARROCERIA FIXA, NO TOCO, CAPACIDADE DE 3,5T, EXCLUSIVE MOTORISTA E COMBUSTÍVEL                                                           </v>
      </c>
      <c r="D7" s="2" t="s">
        <v>4</v>
      </c>
      <c r="E7" s="113" t="s">
        <v>20</v>
      </c>
      <c r="F7" s="116">
        <v>1843.2</v>
      </c>
      <c r="G7" s="114" t="s">
        <v>87</v>
      </c>
      <c r="H7" s="1"/>
      <c r="I7" s="1"/>
      <c r="J7" s="1"/>
      <c r="K7" s="1"/>
      <c r="L7" s="1"/>
      <c r="M7" s="1"/>
      <c r="N7" s="1"/>
    </row>
    <row r="8" spans="1:14" s="6" customFormat="1" ht="156" x14ac:dyDescent="0.25">
      <c r="A8" s="126"/>
      <c r="B8" s="15" t="s">
        <v>54</v>
      </c>
      <c r="C8" s="15" t="str">
        <f t="shared" si="0"/>
        <v xml:space="preserve">CAMINHÃO COM CARROCERIA FIXA, NO TOCO, CAPACIDADE DE 3,5T, EXCLUSIVE MOTORISTA E COMBUSTÍVEL                                                          </v>
      </c>
      <c r="D8" s="2" t="s">
        <v>5</v>
      </c>
      <c r="E8" s="113" t="s">
        <v>20</v>
      </c>
      <c r="F8" s="116">
        <v>921.6</v>
      </c>
      <c r="G8" s="114" t="s">
        <v>88</v>
      </c>
      <c r="H8" s="1"/>
      <c r="I8" s="1"/>
      <c r="J8" s="1"/>
      <c r="K8" s="1"/>
      <c r="L8" s="1"/>
      <c r="M8" s="1"/>
      <c r="N8" s="1"/>
    </row>
    <row r="9" spans="1:14" s="6" customFormat="1" ht="144" x14ac:dyDescent="0.25">
      <c r="A9" s="126"/>
      <c r="B9" s="15" t="s">
        <v>51</v>
      </c>
      <c r="C9" s="15" t="str">
        <f t="shared" si="0"/>
        <v xml:space="preserve">GUINDAUTO COM CAPACIDADE MÁXIMA DE CARGA EM TORNO DE 3,5T A APROXIMADAMENTE 2,00M E ALCANCE MAXIMO VERTICAL (DO SOLO) A APROXIMADAMENTE 7,00M, ANGULO DE GIRO DE 180§, MONTADO SOBRE CHASSIS DE CAMINHÃO, EXCLUSIVE ESTE. EXCLUSIVE OPERADOR E COMBUSTÍVEL.      </v>
      </c>
      <c r="D9" s="2" t="s">
        <v>6</v>
      </c>
      <c r="E9" s="113" t="s">
        <v>20</v>
      </c>
      <c r="F9" s="116">
        <v>6451.2</v>
      </c>
      <c r="G9" s="114" t="s">
        <v>89</v>
      </c>
      <c r="H9" s="1"/>
      <c r="I9" s="1"/>
      <c r="J9" s="1"/>
      <c r="K9" s="1"/>
      <c r="L9" s="1"/>
      <c r="M9" s="1"/>
      <c r="N9" s="1"/>
    </row>
    <row r="10" spans="1:14" s="6" customFormat="1" ht="144" x14ac:dyDescent="0.25">
      <c r="A10" s="127"/>
      <c r="B10" s="15" t="s">
        <v>52</v>
      </c>
      <c r="C10" s="15" t="str">
        <f t="shared" si="0"/>
        <v xml:space="preserve">GUINDAUTO COM CAPACIDADE MÁXIMA DE CARGA EM TORNO DE 3,5T A APROXIMADAMENTE 2,00M E ALCANCE MAXIMO VERTICAL (DO SOLO) A APROXIMADAMENTE 7,00M, ANGULO DE GIRO DE 180§, MONTADO SOBRE CHASSIS DE CAMINHÃO, EXCLUSIVE ESTE. EXCLUSIVE OPERADOR E COMBUSTÍVEL.      </v>
      </c>
      <c r="D10" s="2" t="s">
        <v>6</v>
      </c>
      <c r="E10" s="113" t="s">
        <v>20</v>
      </c>
      <c r="F10" s="116">
        <v>2764.8</v>
      </c>
      <c r="G10" s="114" t="s">
        <v>90</v>
      </c>
      <c r="H10" s="1"/>
      <c r="I10" s="1"/>
      <c r="J10" s="1"/>
      <c r="K10" s="1"/>
      <c r="L10" s="1"/>
      <c r="M10" s="1"/>
      <c r="N10" s="1"/>
    </row>
    <row r="11" spans="1:14" s="6" customFormat="1" ht="144" x14ac:dyDescent="0.25">
      <c r="A11" s="125" t="s">
        <v>12</v>
      </c>
      <c r="B11" s="15" t="s">
        <v>56</v>
      </c>
      <c r="C11" s="15" t="str">
        <f t="shared" si="0"/>
        <v xml:space="preserve">CAMINHÃO COM CARROCERIA FIXA, TRUCADO, CAPACIDADE DE 12T, EXCLUSIVE MOTORISTA E COMBUSTÍVEL                </v>
      </c>
      <c r="D11" s="2" t="s">
        <v>7</v>
      </c>
      <c r="E11" s="113" t="s">
        <v>20</v>
      </c>
      <c r="F11" s="116">
        <v>6541.2</v>
      </c>
      <c r="G11" s="114" t="s">
        <v>91</v>
      </c>
      <c r="H11" s="1"/>
      <c r="I11" s="1"/>
      <c r="J11" s="1"/>
      <c r="K11" s="1"/>
      <c r="L11" s="1"/>
      <c r="M11" s="1"/>
      <c r="N11" s="1"/>
    </row>
    <row r="12" spans="1:14" s="6" customFormat="1" ht="144" x14ac:dyDescent="0.25">
      <c r="A12" s="126"/>
      <c r="B12" s="15" t="s">
        <v>57</v>
      </c>
      <c r="C12" s="15" t="str">
        <f t="shared" si="0"/>
        <v xml:space="preserve">CAMINHÃO COM CARROCERIA FIXA, TRUCADO, CAPACIDADE DE 12T, EXCLUSIVE MOTORISTA E COMBUSTÍVEL                                              </v>
      </c>
      <c r="D12" s="2" t="s">
        <v>8</v>
      </c>
      <c r="E12" s="113" t="s">
        <v>20</v>
      </c>
      <c r="F12" s="116">
        <v>1843.2</v>
      </c>
      <c r="G12" s="114" t="s">
        <v>92</v>
      </c>
      <c r="H12" s="1"/>
      <c r="I12" s="1"/>
      <c r="J12" s="1"/>
      <c r="K12" s="1"/>
      <c r="L12" s="1"/>
      <c r="M12" s="1"/>
      <c r="N12" s="1"/>
    </row>
    <row r="13" spans="1:14" s="6" customFormat="1" ht="156" x14ac:dyDescent="0.25">
      <c r="A13" s="126"/>
      <c r="B13" s="15" t="s">
        <v>58</v>
      </c>
      <c r="C13" s="15" t="str">
        <f t="shared" si="0"/>
        <v xml:space="preserve">CAMINHÃO COM CARROCERIA FIXA, TRUCADO, CAPACIDADE DE 12T, EXCLUSIVE MOTORISTA E COMBUSTÍVEL                                              </v>
      </c>
      <c r="D13" s="2" t="s">
        <v>8</v>
      </c>
      <c r="E13" s="113" t="s">
        <v>20</v>
      </c>
      <c r="F13" s="116">
        <v>921.6</v>
      </c>
      <c r="G13" s="114" t="s">
        <v>88</v>
      </c>
      <c r="H13" s="1"/>
      <c r="I13" s="1"/>
      <c r="J13" s="1"/>
      <c r="K13" s="1"/>
      <c r="L13" s="1"/>
      <c r="M13" s="1"/>
      <c r="N13" s="1"/>
    </row>
    <row r="14" spans="1:14" s="6" customFormat="1" ht="144" x14ac:dyDescent="0.25">
      <c r="A14" s="126"/>
      <c r="B14" s="15" t="s">
        <v>59</v>
      </c>
      <c r="C14" s="15" t="str">
        <f t="shared" si="0"/>
        <v>GUINDAUTO COM CAPACIDADE MÁXIMA DE CARGA EM TORNO DE 10,5T A APROXIMADAMENTE 2,00M E ALCANCE MAXIMO VERTICAL (DO SOLO) A APROXIMADAMENTE 17,00M, ANGULO DE GIRO DE 180§, MONTADO SOBRE CHASSIS DE CAMINHÃO, EXCLUSIVE ESTE. EXCLUSIVE OPERADOR E COMBUSTÍVEL</v>
      </c>
      <c r="D14" s="2" t="s">
        <v>9</v>
      </c>
      <c r="E14" s="113" t="s">
        <v>20</v>
      </c>
      <c r="F14" s="116">
        <v>6541.2</v>
      </c>
      <c r="G14" s="114" t="s">
        <v>94</v>
      </c>
      <c r="H14" s="1"/>
      <c r="I14" s="1"/>
      <c r="J14" s="1"/>
      <c r="K14" s="1"/>
      <c r="L14" s="1"/>
      <c r="M14" s="1"/>
      <c r="N14" s="1"/>
    </row>
    <row r="15" spans="1:14" s="6" customFormat="1" ht="144" x14ac:dyDescent="0.25">
      <c r="A15" s="127"/>
      <c r="B15" s="15" t="s">
        <v>60</v>
      </c>
      <c r="C15" s="15" t="str">
        <f t="shared" si="0"/>
        <v>GUINDAUTO COM CAPACIDADE MÁXIMA DE CARGA EM TORNO DE 10,5T A APROXIMADAMENTE 2,00M E ALCANCE MAXIMO VERTICAL (DO SOLO) A APROXIMADAMENTE 17,00M, ANGULO DE GIRO DE 180§, MONTADO SOBRE CHASSIS DE CAMINHÃO, EXCLUSIVE ESTE. EXCLUSIVE OPERADOR E COMBUSTÍVEL</v>
      </c>
      <c r="D15" s="2" t="s">
        <v>9</v>
      </c>
      <c r="E15" s="113" t="s">
        <v>20</v>
      </c>
      <c r="F15" s="116">
        <v>2764.8</v>
      </c>
      <c r="G15" s="114" t="s">
        <v>93</v>
      </c>
      <c r="H15" s="1"/>
      <c r="I15" s="1"/>
      <c r="J15" s="1"/>
      <c r="K15" s="1"/>
      <c r="L15" s="1"/>
      <c r="M15" s="1"/>
      <c r="N15" s="1"/>
    </row>
    <row r="16" spans="1:14" s="11" customFormat="1" x14ac:dyDescent="0.25">
      <c r="A16" s="7"/>
      <c r="B16" s="7"/>
      <c r="C16" s="7"/>
      <c r="D16" s="8" t="s">
        <v>10</v>
      </c>
      <c r="E16" s="8"/>
      <c r="F16" s="117"/>
      <c r="G16" s="9"/>
      <c r="H16" s="10"/>
      <c r="I16" s="10"/>
      <c r="J16" s="10"/>
      <c r="K16" s="10"/>
      <c r="L16" s="10"/>
      <c r="M16" s="10"/>
      <c r="N16" s="10"/>
    </row>
    <row r="17" spans="1:3" x14ac:dyDescent="0.25">
      <c r="A17" s="12"/>
      <c r="B17" s="12"/>
      <c r="C17" s="12"/>
    </row>
    <row r="18" spans="1:3" x14ac:dyDescent="0.25">
      <c r="A18" s="12"/>
      <c r="B18" s="12"/>
      <c r="C18" s="12"/>
    </row>
    <row r="19" spans="1:3" x14ac:dyDescent="0.25">
      <c r="A19" s="12"/>
      <c r="B19" s="12"/>
      <c r="C19" s="12"/>
    </row>
    <row r="20" spans="1:3" x14ac:dyDescent="0.25">
      <c r="A20" s="12"/>
      <c r="B20" s="12"/>
      <c r="C20" s="12"/>
    </row>
  </sheetData>
  <mergeCells count="4">
    <mergeCell ref="A1:G1"/>
    <mergeCell ref="A2:G2"/>
    <mergeCell ref="A6:A10"/>
    <mergeCell ref="A11:A15"/>
  </mergeCells>
  <pageMargins left="0.511811024" right="0.511811024" top="0.78740157499999996" bottom="0.78740157499999996" header="0.31496062000000002" footer="0.31496062000000002"/>
  <pageSetup paperSize="9" scale="7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0C8D-A666-445E-8A87-68A9FA7BBBDD}">
  <sheetPr>
    <pageSetUpPr fitToPage="1"/>
  </sheetPr>
  <dimension ref="A1:E42"/>
  <sheetViews>
    <sheetView workbookViewId="0">
      <selection activeCell="F10" sqref="F10"/>
    </sheetView>
  </sheetViews>
  <sheetFormatPr defaultColWidth="9.140625" defaultRowHeight="12.75" x14ac:dyDescent="0.2"/>
  <cols>
    <col min="1" max="1" width="68.28515625" style="17" customWidth="1"/>
    <col min="2" max="2" width="25.85546875" style="17" customWidth="1"/>
    <col min="3" max="3" width="11.140625" style="17" customWidth="1"/>
    <col min="4" max="4" width="9.85546875" style="17" hidden="1" customWidth="1"/>
    <col min="5" max="5" width="9.7109375" style="17" hidden="1" customWidth="1"/>
    <col min="6" max="6" width="9.140625" style="17"/>
    <col min="7" max="7" width="0" style="17" hidden="1" customWidth="1"/>
    <col min="8" max="254" width="9.140625" style="17"/>
    <col min="255" max="255" width="33.42578125" style="17" customWidth="1"/>
    <col min="256" max="257" width="13.7109375" style="17" customWidth="1"/>
    <col min="258" max="258" width="18.7109375" style="17" customWidth="1"/>
    <col min="259" max="259" width="11.140625" style="17" customWidth="1"/>
    <col min="260" max="261" width="0" style="17" hidden="1" customWidth="1"/>
    <col min="262" max="262" width="9.140625" style="17"/>
    <col min="263" max="263" width="0" style="17" hidden="1" customWidth="1"/>
    <col min="264" max="510" width="9.140625" style="17"/>
    <col min="511" max="511" width="33.42578125" style="17" customWidth="1"/>
    <col min="512" max="513" width="13.7109375" style="17" customWidth="1"/>
    <col min="514" max="514" width="18.7109375" style="17" customWidth="1"/>
    <col min="515" max="515" width="11.140625" style="17" customWidth="1"/>
    <col min="516" max="517" width="0" style="17" hidden="1" customWidth="1"/>
    <col min="518" max="518" width="9.140625" style="17"/>
    <col min="519" max="519" width="0" style="17" hidden="1" customWidth="1"/>
    <col min="520" max="766" width="9.140625" style="17"/>
    <col min="767" max="767" width="33.42578125" style="17" customWidth="1"/>
    <col min="768" max="769" width="13.7109375" style="17" customWidth="1"/>
    <col min="770" max="770" width="18.7109375" style="17" customWidth="1"/>
    <col min="771" max="771" width="11.140625" style="17" customWidth="1"/>
    <col min="772" max="773" width="0" style="17" hidden="1" customWidth="1"/>
    <col min="774" max="774" width="9.140625" style="17"/>
    <col min="775" max="775" width="0" style="17" hidden="1" customWidth="1"/>
    <col min="776" max="1022" width="9.140625" style="17"/>
    <col min="1023" max="1023" width="33.42578125" style="17" customWidth="1"/>
    <col min="1024" max="1025" width="13.7109375" style="17" customWidth="1"/>
    <col min="1026" max="1026" width="18.7109375" style="17" customWidth="1"/>
    <col min="1027" max="1027" width="11.140625" style="17" customWidth="1"/>
    <col min="1028" max="1029" width="0" style="17" hidden="1" customWidth="1"/>
    <col min="1030" max="1030" width="9.140625" style="17"/>
    <col min="1031" max="1031" width="0" style="17" hidden="1" customWidth="1"/>
    <col min="1032" max="1278" width="9.140625" style="17"/>
    <col min="1279" max="1279" width="33.42578125" style="17" customWidth="1"/>
    <col min="1280" max="1281" width="13.7109375" style="17" customWidth="1"/>
    <col min="1282" max="1282" width="18.7109375" style="17" customWidth="1"/>
    <col min="1283" max="1283" width="11.140625" style="17" customWidth="1"/>
    <col min="1284" max="1285" width="0" style="17" hidden="1" customWidth="1"/>
    <col min="1286" max="1286" width="9.140625" style="17"/>
    <col min="1287" max="1287" width="0" style="17" hidden="1" customWidth="1"/>
    <col min="1288" max="1534" width="9.140625" style="17"/>
    <col min="1535" max="1535" width="33.42578125" style="17" customWidth="1"/>
    <col min="1536" max="1537" width="13.7109375" style="17" customWidth="1"/>
    <col min="1538" max="1538" width="18.7109375" style="17" customWidth="1"/>
    <col min="1539" max="1539" width="11.140625" style="17" customWidth="1"/>
    <col min="1540" max="1541" width="0" style="17" hidden="1" customWidth="1"/>
    <col min="1542" max="1542" width="9.140625" style="17"/>
    <col min="1543" max="1543" width="0" style="17" hidden="1" customWidth="1"/>
    <col min="1544" max="1790" width="9.140625" style="17"/>
    <col min="1791" max="1791" width="33.42578125" style="17" customWidth="1"/>
    <col min="1792" max="1793" width="13.7109375" style="17" customWidth="1"/>
    <col min="1794" max="1794" width="18.7109375" style="17" customWidth="1"/>
    <col min="1795" max="1795" width="11.140625" style="17" customWidth="1"/>
    <col min="1796" max="1797" width="0" style="17" hidden="1" customWidth="1"/>
    <col min="1798" max="1798" width="9.140625" style="17"/>
    <col min="1799" max="1799" width="0" style="17" hidden="1" customWidth="1"/>
    <col min="1800" max="2046" width="9.140625" style="17"/>
    <col min="2047" max="2047" width="33.42578125" style="17" customWidth="1"/>
    <col min="2048" max="2049" width="13.7109375" style="17" customWidth="1"/>
    <col min="2050" max="2050" width="18.7109375" style="17" customWidth="1"/>
    <col min="2051" max="2051" width="11.140625" style="17" customWidth="1"/>
    <col min="2052" max="2053" width="0" style="17" hidden="1" customWidth="1"/>
    <col min="2054" max="2054" width="9.140625" style="17"/>
    <col min="2055" max="2055" width="0" style="17" hidden="1" customWidth="1"/>
    <col min="2056" max="2302" width="9.140625" style="17"/>
    <col min="2303" max="2303" width="33.42578125" style="17" customWidth="1"/>
    <col min="2304" max="2305" width="13.7109375" style="17" customWidth="1"/>
    <col min="2306" max="2306" width="18.7109375" style="17" customWidth="1"/>
    <col min="2307" max="2307" width="11.140625" style="17" customWidth="1"/>
    <col min="2308" max="2309" width="0" style="17" hidden="1" customWidth="1"/>
    <col min="2310" max="2310" width="9.140625" style="17"/>
    <col min="2311" max="2311" width="0" style="17" hidden="1" customWidth="1"/>
    <col min="2312" max="2558" width="9.140625" style="17"/>
    <col min="2559" max="2559" width="33.42578125" style="17" customWidth="1"/>
    <col min="2560" max="2561" width="13.7109375" style="17" customWidth="1"/>
    <col min="2562" max="2562" width="18.7109375" style="17" customWidth="1"/>
    <col min="2563" max="2563" width="11.140625" style="17" customWidth="1"/>
    <col min="2564" max="2565" width="0" style="17" hidden="1" customWidth="1"/>
    <col min="2566" max="2566" width="9.140625" style="17"/>
    <col min="2567" max="2567" width="0" style="17" hidden="1" customWidth="1"/>
    <col min="2568" max="2814" width="9.140625" style="17"/>
    <col min="2815" max="2815" width="33.42578125" style="17" customWidth="1"/>
    <col min="2816" max="2817" width="13.7109375" style="17" customWidth="1"/>
    <col min="2818" max="2818" width="18.7109375" style="17" customWidth="1"/>
    <col min="2819" max="2819" width="11.140625" style="17" customWidth="1"/>
    <col min="2820" max="2821" width="0" style="17" hidden="1" customWidth="1"/>
    <col min="2822" max="2822" width="9.140625" style="17"/>
    <col min="2823" max="2823" width="0" style="17" hidden="1" customWidth="1"/>
    <col min="2824" max="3070" width="9.140625" style="17"/>
    <col min="3071" max="3071" width="33.42578125" style="17" customWidth="1"/>
    <col min="3072" max="3073" width="13.7109375" style="17" customWidth="1"/>
    <col min="3074" max="3074" width="18.7109375" style="17" customWidth="1"/>
    <col min="3075" max="3075" width="11.140625" style="17" customWidth="1"/>
    <col min="3076" max="3077" width="0" style="17" hidden="1" customWidth="1"/>
    <col min="3078" max="3078" width="9.140625" style="17"/>
    <col min="3079" max="3079" width="0" style="17" hidden="1" customWidth="1"/>
    <col min="3080" max="3326" width="9.140625" style="17"/>
    <col min="3327" max="3327" width="33.42578125" style="17" customWidth="1"/>
    <col min="3328" max="3329" width="13.7109375" style="17" customWidth="1"/>
    <col min="3330" max="3330" width="18.7109375" style="17" customWidth="1"/>
    <col min="3331" max="3331" width="11.140625" style="17" customWidth="1"/>
    <col min="3332" max="3333" width="0" style="17" hidden="1" customWidth="1"/>
    <col min="3334" max="3334" width="9.140625" style="17"/>
    <col min="3335" max="3335" width="0" style="17" hidden="1" customWidth="1"/>
    <col min="3336" max="3582" width="9.140625" style="17"/>
    <col min="3583" max="3583" width="33.42578125" style="17" customWidth="1"/>
    <col min="3584" max="3585" width="13.7109375" style="17" customWidth="1"/>
    <col min="3586" max="3586" width="18.7109375" style="17" customWidth="1"/>
    <col min="3587" max="3587" width="11.140625" style="17" customWidth="1"/>
    <col min="3588" max="3589" width="0" style="17" hidden="1" customWidth="1"/>
    <col min="3590" max="3590" width="9.140625" style="17"/>
    <col min="3591" max="3591" width="0" style="17" hidden="1" customWidth="1"/>
    <col min="3592" max="3838" width="9.140625" style="17"/>
    <col min="3839" max="3839" width="33.42578125" style="17" customWidth="1"/>
    <col min="3840" max="3841" width="13.7109375" style="17" customWidth="1"/>
    <col min="3842" max="3842" width="18.7109375" style="17" customWidth="1"/>
    <col min="3843" max="3843" width="11.140625" style="17" customWidth="1"/>
    <col min="3844" max="3845" width="0" style="17" hidden="1" customWidth="1"/>
    <col min="3846" max="3846" width="9.140625" style="17"/>
    <col min="3847" max="3847" width="0" style="17" hidden="1" customWidth="1"/>
    <col min="3848" max="4094" width="9.140625" style="17"/>
    <col min="4095" max="4095" width="33.42578125" style="17" customWidth="1"/>
    <col min="4096" max="4097" width="13.7109375" style="17" customWidth="1"/>
    <col min="4098" max="4098" width="18.7109375" style="17" customWidth="1"/>
    <col min="4099" max="4099" width="11.140625" style="17" customWidth="1"/>
    <col min="4100" max="4101" width="0" style="17" hidden="1" customWidth="1"/>
    <col min="4102" max="4102" width="9.140625" style="17"/>
    <col min="4103" max="4103" width="0" style="17" hidden="1" customWidth="1"/>
    <col min="4104" max="4350" width="9.140625" style="17"/>
    <col min="4351" max="4351" width="33.42578125" style="17" customWidth="1"/>
    <col min="4352" max="4353" width="13.7109375" style="17" customWidth="1"/>
    <col min="4354" max="4354" width="18.7109375" style="17" customWidth="1"/>
    <col min="4355" max="4355" width="11.140625" style="17" customWidth="1"/>
    <col min="4356" max="4357" width="0" style="17" hidden="1" customWidth="1"/>
    <col min="4358" max="4358" width="9.140625" style="17"/>
    <col min="4359" max="4359" width="0" style="17" hidden="1" customWidth="1"/>
    <col min="4360" max="4606" width="9.140625" style="17"/>
    <col min="4607" max="4607" width="33.42578125" style="17" customWidth="1"/>
    <col min="4608" max="4609" width="13.7109375" style="17" customWidth="1"/>
    <col min="4610" max="4610" width="18.7109375" style="17" customWidth="1"/>
    <col min="4611" max="4611" width="11.140625" style="17" customWidth="1"/>
    <col min="4612" max="4613" width="0" style="17" hidden="1" customWidth="1"/>
    <col min="4614" max="4614" width="9.140625" style="17"/>
    <col min="4615" max="4615" width="0" style="17" hidden="1" customWidth="1"/>
    <col min="4616" max="4862" width="9.140625" style="17"/>
    <col min="4863" max="4863" width="33.42578125" style="17" customWidth="1"/>
    <col min="4864" max="4865" width="13.7109375" style="17" customWidth="1"/>
    <col min="4866" max="4866" width="18.7109375" style="17" customWidth="1"/>
    <col min="4867" max="4867" width="11.140625" style="17" customWidth="1"/>
    <col min="4868" max="4869" width="0" style="17" hidden="1" customWidth="1"/>
    <col min="4870" max="4870" width="9.140625" style="17"/>
    <col min="4871" max="4871" width="0" style="17" hidden="1" customWidth="1"/>
    <col min="4872" max="5118" width="9.140625" style="17"/>
    <col min="5119" max="5119" width="33.42578125" style="17" customWidth="1"/>
    <col min="5120" max="5121" width="13.7109375" style="17" customWidth="1"/>
    <col min="5122" max="5122" width="18.7109375" style="17" customWidth="1"/>
    <col min="5123" max="5123" width="11.140625" style="17" customWidth="1"/>
    <col min="5124" max="5125" width="0" style="17" hidden="1" customWidth="1"/>
    <col min="5126" max="5126" width="9.140625" style="17"/>
    <col min="5127" max="5127" width="0" style="17" hidden="1" customWidth="1"/>
    <col min="5128" max="5374" width="9.140625" style="17"/>
    <col min="5375" max="5375" width="33.42578125" style="17" customWidth="1"/>
    <col min="5376" max="5377" width="13.7109375" style="17" customWidth="1"/>
    <col min="5378" max="5378" width="18.7109375" style="17" customWidth="1"/>
    <col min="5379" max="5379" width="11.140625" style="17" customWidth="1"/>
    <col min="5380" max="5381" width="0" style="17" hidden="1" customWidth="1"/>
    <col min="5382" max="5382" width="9.140625" style="17"/>
    <col min="5383" max="5383" width="0" style="17" hidden="1" customWidth="1"/>
    <col min="5384" max="5630" width="9.140625" style="17"/>
    <col min="5631" max="5631" width="33.42578125" style="17" customWidth="1"/>
    <col min="5632" max="5633" width="13.7109375" style="17" customWidth="1"/>
    <col min="5634" max="5634" width="18.7109375" style="17" customWidth="1"/>
    <col min="5635" max="5635" width="11.140625" style="17" customWidth="1"/>
    <col min="5636" max="5637" width="0" style="17" hidden="1" customWidth="1"/>
    <col min="5638" max="5638" width="9.140625" style="17"/>
    <col min="5639" max="5639" width="0" style="17" hidden="1" customWidth="1"/>
    <col min="5640" max="5886" width="9.140625" style="17"/>
    <col min="5887" max="5887" width="33.42578125" style="17" customWidth="1"/>
    <col min="5888" max="5889" width="13.7109375" style="17" customWidth="1"/>
    <col min="5890" max="5890" width="18.7109375" style="17" customWidth="1"/>
    <col min="5891" max="5891" width="11.140625" style="17" customWidth="1"/>
    <col min="5892" max="5893" width="0" style="17" hidden="1" customWidth="1"/>
    <col min="5894" max="5894" width="9.140625" style="17"/>
    <col min="5895" max="5895" width="0" style="17" hidden="1" customWidth="1"/>
    <col min="5896" max="6142" width="9.140625" style="17"/>
    <col min="6143" max="6143" width="33.42578125" style="17" customWidth="1"/>
    <col min="6144" max="6145" width="13.7109375" style="17" customWidth="1"/>
    <col min="6146" max="6146" width="18.7109375" style="17" customWidth="1"/>
    <col min="6147" max="6147" width="11.140625" style="17" customWidth="1"/>
    <col min="6148" max="6149" width="0" style="17" hidden="1" customWidth="1"/>
    <col min="6150" max="6150" width="9.140625" style="17"/>
    <col min="6151" max="6151" width="0" style="17" hidden="1" customWidth="1"/>
    <col min="6152" max="6398" width="9.140625" style="17"/>
    <col min="6399" max="6399" width="33.42578125" style="17" customWidth="1"/>
    <col min="6400" max="6401" width="13.7109375" style="17" customWidth="1"/>
    <col min="6402" max="6402" width="18.7109375" style="17" customWidth="1"/>
    <col min="6403" max="6403" width="11.140625" style="17" customWidth="1"/>
    <col min="6404" max="6405" width="0" style="17" hidden="1" customWidth="1"/>
    <col min="6406" max="6406" width="9.140625" style="17"/>
    <col min="6407" max="6407" width="0" style="17" hidden="1" customWidth="1"/>
    <col min="6408" max="6654" width="9.140625" style="17"/>
    <col min="6655" max="6655" width="33.42578125" style="17" customWidth="1"/>
    <col min="6656" max="6657" width="13.7109375" style="17" customWidth="1"/>
    <col min="6658" max="6658" width="18.7109375" style="17" customWidth="1"/>
    <col min="6659" max="6659" width="11.140625" style="17" customWidth="1"/>
    <col min="6660" max="6661" width="0" style="17" hidden="1" customWidth="1"/>
    <col min="6662" max="6662" width="9.140625" style="17"/>
    <col min="6663" max="6663" width="0" style="17" hidden="1" customWidth="1"/>
    <col min="6664" max="6910" width="9.140625" style="17"/>
    <col min="6911" max="6911" width="33.42578125" style="17" customWidth="1"/>
    <col min="6912" max="6913" width="13.7109375" style="17" customWidth="1"/>
    <col min="6914" max="6914" width="18.7109375" style="17" customWidth="1"/>
    <col min="6915" max="6915" width="11.140625" style="17" customWidth="1"/>
    <col min="6916" max="6917" width="0" style="17" hidden="1" customWidth="1"/>
    <col min="6918" max="6918" width="9.140625" style="17"/>
    <col min="6919" max="6919" width="0" style="17" hidden="1" customWidth="1"/>
    <col min="6920" max="7166" width="9.140625" style="17"/>
    <col min="7167" max="7167" width="33.42578125" style="17" customWidth="1"/>
    <col min="7168" max="7169" width="13.7109375" style="17" customWidth="1"/>
    <col min="7170" max="7170" width="18.7109375" style="17" customWidth="1"/>
    <col min="7171" max="7171" width="11.140625" style="17" customWidth="1"/>
    <col min="7172" max="7173" width="0" style="17" hidden="1" customWidth="1"/>
    <col min="7174" max="7174" width="9.140625" style="17"/>
    <col min="7175" max="7175" width="0" style="17" hidden="1" customWidth="1"/>
    <col min="7176" max="7422" width="9.140625" style="17"/>
    <col min="7423" max="7423" width="33.42578125" style="17" customWidth="1"/>
    <col min="7424" max="7425" width="13.7109375" style="17" customWidth="1"/>
    <col min="7426" max="7426" width="18.7109375" style="17" customWidth="1"/>
    <col min="7427" max="7427" width="11.140625" style="17" customWidth="1"/>
    <col min="7428" max="7429" width="0" style="17" hidden="1" customWidth="1"/>
    <col min="7430" max="7430" width="9.140625" style="17"/>
    <col min="7431" max="7431" width="0" style="17" hidden="1" customWidth="1"/>
    <col min="7432" max="7678" width="9.140625" style="17"/>
    <col min="7679" max="7679" width="33.42578125" style="17" customWidth="1"/>
    <col min="7680" max="7681" width="13.7109375" style="17" customWidth="1"/>
    <col min="7682" max="7682" width="18.7109375" style="17" customWidth="1"/>
    <col min="7683" max="7683" width="11.140625" style="17" customWidth="1"/>
    <col min="7684" max="7685" width="0" style="17" hidden="1" customWidth="1"/>
    <col min="7686" max="7686" width="9.140625" style="17"/>
    <col min="7687" max="7687" width="0" style="17" hidden="1" customWidth="1"/>
    <col min="7688" max="7934" width="9.140625" style="17"/>
    <col min="7935" max="7935" width="33.42578125" style="17" customWidth="1"/>
    <col min="7936" max="7937" width="13.7109375" style="17" customWidth="1"/>
    <col min="7938" max="7938" width="18.7109375" style="17" customWidth="1"/>
    <col min="7939" max="7939" width="11.140625" style="17" customWidth="1"/>
    <col min="7940" max="7941" width="0" style="17" hidden="1" customWidth="1"/>
    <col min="7942" max="7942" width="9.140625" style="17"/>
    <col min="7943" max="7943" width="0" style="17" hidden="1" customWidth="1"/>
    <col min="7944" max="8190" width="9.140625" style="17"/>
    <col min="8191" max="8191" width="33.42578125" style="17" customWidth="1"/>
    <col min="8192" max="8193" width="13.7109375" style="17" customWidth="1"/>
    <col min="8194" max="8194" width="18.7109375" style="17" customWidth="1"/>
    <col min="8195" max="8195" width="11.140625" style="17" customWidth="1"/>
    <col min="8196" max="8197" width="0" style="17" hidden="1" customWidth="1"/>
    <col min="8198" max="8198" width="9.140625" style="17"/>
    <col min="8199" max="8199" width="0" style="17" hidden="1" customWidth="1"/>
    <col min="8200" max="8446" width="9.140625" style="17"/>
    <col min="8447" max="8447" width="33.42578125" style="17" customWidth="1"/>
    <col min="8448" max="8449" width="13.7109375" style="17" customWidth="1"/>
    <col min="8450" max="8450" width="18.7109375" style="17" customWidth="1"/>
    <col min="8451" max="8451" width="11.140625" style="17" customWidth="1"/>
    <col min="8452" max="8453" width="0" style="17" hidden="1" customWidth="1"/>
    <col min="8454" max="8454" width="9.140625" style="17"/>
    <col min="8455" max="8455" width="0" style="17" hidden="1" customWidth="1"/>
    <col min="8456" max="8702" width="9.140625" style="17"/>
    <col min="8703" max="8703" width="33.42578125" style="17" customWidth="1"/>
    <col min="8704" max="8705" width="13.7109375" style="17" customWidth="1"/>
    <col min="8706" max="8706" width="18.7109375" style="17" customWidth="1"/>
    <col min="8707" max="8707" width="11.140625" style="17" customWidth="1"/>
    <col min="8708" max="8709" width="0" style="17" hidden="1" customWidth="1"/>
    <col min="8710" max="8710" width="9.140625" style="17"/>
    <col min="8711" max="8711" width="0" style="17" hidden="1" customWidth="1"/>
    <col min="8712" max="8958" width="9.140625" style="17"/>
    <col min="8959" max="8959" width="33.42578125" style="17" customWidth="1"/>
    <col min="8960" max="8961" width="13.7109375" style="17" customWidth="1"/>
    <col min="8962" max="8962" width="18.7109375" style="17" customWidth="1"/>
    <col min="8963" max="8963" width="11.140625" style="17" customWidth="1"/>
    <col min="8964" max="8965" width="0" style="17" hidden="1" customWidth="1"/>
    <col min="8966" max="8966" width="9.140625" style="17"/>
    <col min="8967" max="8967" width="0" style="17" hidden="1" customWidth="1"/>
    <col min="8968" max="9214" width="9.140625" style="17"/>
    <col min="9215" max="9215" width="33.42578125" style="17" customWidth="1"/>
    <col min="9216" max="9217" width="13.7109375" style="17" customWidth="1"/>
    <col min="9218" max="9218" width="18.7109375" style="17" customWidth="1"/>
    <col min="9219" max="9219" width="11.140625" style="17" customWidth="1"/>
    <col min="9220" max="9221" width="0" style="17" hidden="1" customWidth="1"/>
    <col min="9222" max="9222" width="9.140625" style="17"/>
    <col min="9223" max="9223" width="0" style="17" hidden="1" customWidth="1"/>
    <col min="9224" max="9470" width="9.140625" style="17"/>
    <col min="9471" max="9471" width="33.42578125" style="17" customWidth="1"/>
    <col min="9472" max="9473" width="13.7109375" style="17" customWidth="1"/>
    <col min="9474" max="9474" width="18.7109375" style="17" customWidth="1"/>
    <col min="9475" max="9475" width="11.140625" style="17" customWidth="1"/>
    <col min="9476" max="9477" width="0" style="17" hidden="1" customWidth="1"/>
    <col min="9478" max="9478" width="9.140625" style="17"/>
    <col min="9479" max="9479" width="0" style="17" hidden="1" customWidth="1"/>
    <col min="9480" max="9726" width="9.140625" style="17"/>
    <col min="9727" max="9727" width="33.42578125" style="17" customWidth="1"/>
    <col min="9728" max="9729" width="13.7109375" style="17" customWidth="1"/>
    <col min="9730" max="9730" width="18.7109375" style="17" customWidth="1"/>
    <col min="9731" max="9731" width="11.140625" style="17" customWidth="1"/>
    <col min="9732" max="9733" width="0" style="17" hidden="1" customWidth="1"/>
    <col min="9734" max="9734" width="9.140625" style="17"/>
    <col min="9735" max="9735" width="0" style="17" hidden="1" customWidth="1"/>
    <col min="9736" max="9982" width="9.140625" style="17"/>
    <col min="9983" max="9983" width="33.42578125" style="17" customWidth="1"/>
    <col min="9984" max="9985" width="13.7109375" style="17" customWidth="1"/>
    <col min="9986" max="9986" width="18.7109375" style="17" customWidth="1"/>
    <col min="9987" max="9987" width="11.140625" style="17" customWidth="1"/>
    <col min="9988" max="9989" width="0" style="17" hidden="1" customWidth="1"/>
    <col min="9990" max="9990" width="9.140625" style="17"/>
    <col min="9991" max="9991" width="0" style="17" hidden="1" customWidth="1"/>
    <col min="9992" max="10238" width="9.140625" style="17"/>
    <col min="10239" max="10239" width="33.42578125" style="17" customWidth="1"/>
    <col min="10240" max="10241" width="13.7109375" style="17" customWidth="1"/>
    <col min="10242" max="10242" width="18.7109375" style="17" customWidth="1"/>
    <col min="10243" max="10243" width="11.140625" style="17" customWidth="1"/>
    <col min="10244" max="10245" width="0" style="17" hidden="1" customWidth="1"/>
    <col min="10246" max="10246" width="9.140625" style="17"/>
    <col min="10247" max="10247" width="0" style="17" hidden="1" customWidth="1"/>
    <col min="10248" max="10494" width="9.140625" style="17"/>
    <col min="10495" max="10495" width="33.42578125" style="17" customWidth="1"/>
    <col min="10496" max="10497" width="13.7109375" style="17" customWidth="1"/>
    <col min="10498" max="10498" width="18.7109375" style="17" customWidth="1"/>
    <col min="10499" max="10499" width="11.140625" style="17" customWidth="1"/>
    <col min="10500" max="10501" width="0" style="17" hidden="1" customWidth="1"/>
    <col min="10502" max="10502" width="9.140625" style="17"/>
    <col min="10503" max="10503" width="0" style="17" hidden="1" customWidth="1"/>
    <col min="10504" max="10750" width="9.140625" style="17"/>
    <col min="10751" max="10751" width="33.42578125" style="17" customWidth="1"/>
    <col min="10752" max="10753" width="13.7109375" style="17" customWidth="1"/>
    <col min="10754" max="10754" width="18.7109375" style="17" customWidth="1"/>
    <col min="10755" max="10755" width="11.140625" style="17" customWidth="1"/>
    <col min="10756" max="10757" width="0" style="17" hidden="1" customWidth="1"/>
    <col min="10758" max="10758" width="9.140625" style="17"/>
    <col min="10759" max="10759" width="0" style="17" hidden="1" customWidth="1"/>
    <col min="10760" max="11006" width="9.140625" style="17"/>
    <col min="11007" max="11007" width="33.42578125" style="17" customWidth="1"/>
    <col min="11008" max="11009" width="13.7109375" style="17" customWidth="1"/>
    <col min="11010" max="11010" width="18.7109375" style="17" customWidth="1"/>
    <col min="11011" max="11011" width="11.140625" style="17" customWidth="1"/>
    <col min="11012" max="11013" width="0" style="17" hidden="1" customWidth="1"/>
    <col min="11014" max="11014" width="9.140625" style="17"/>
    <col min="11015" max="11015" width="0" style="17" hidden="1" customWidth="1"/>
    <col min="11016" max="11262" width="9.140625" style="17"/>
    <col min="11263" max="11263" width="33.42578125" style="17" customWidth="1"/>
    <col min="11264" max="11265" width="13.7109375" style="17" customWidth="1"/>
    <col min="11266" max="11266" width="18.7109375" style="17" customWidth="1"/>
    <col min="11267" max="11267" width="11.140625" style="17" customWidth="1"/>
    <col min="11268" max="11269" width="0" style="17" hidden="1" customWidth="1"/>
    <col min="11270" max="11270" width="9.140625" style="17"/>
    <col min="11271" max="11271" width="0" style="17" hidden="1" customWidth="1"/>
    <col min="11272" max="11518" width="9.140625" style="17"/>
    <col min="11519" max="11519" width="33.42578125" style="17" customWidth="1"/>
    <col min="11520" max="11521" width="13.7109375" style="17" customWidth="1"/>
    <col min="11522" max="11522" width="18.7109375" style="17" customWidth="1"/>
    <col min="11523" max="11523" width="11.140625" style="17" customWidth="1"/>
    <col min="11524" max="11525" width="0" style="17" hidden="1" customWidth="1"/>
    <col min="11526" max="11526" width="9.140625" style="17"/>
    <col min="11527" max="11527" width="0" style="17" hidden="1" customWidth="1"/>
    <col min="11528" max="11774" width="9.140625" style="17"/>
    <col min="11775" max="11775" width="33.42578125" style="17" customWidth="1"/>
    <col min="11776" max="11777" width="13.7109375" style="17" customWidth="1"/>
    <col min="11778" max="11778" width="18.7109375" style="17" customWidth="1"/>
    <col min="11779" max="11779" width="11.140625" style="17" customWidth="1"/>
    <col min="11780" max="11781" width="0" style="17" hidden="1" customWidth="1"/>
    <col min="11782" max="11782" width="9.140625" style="17"/>
    <col min="11783" max="11783" width="0" style="17" hidden="1" customWidth="1"/>
    <col min="11784" max="12030" width="9.140625" style="17"/>
    <col min="12031" max="12031" width="33.42578125" style="17" customWidth="1"/>
    <col min="12032" max="12033" width="13.7109375" style="17" customWidth="1"/>
    <col min="12034" max="12034" width="18.7109375" style="17" customWidth="1"/>
    <col min="12035" max="12035" width="11.140625" style="17" customWidth="1"/>
    <col min="12036" max="12037" width="0" style="17" hidden="1" customWidth="1"/>
    <col min="12038" max="12038" width="9.140625" style="17"/>
    <col min="12039" max="12039" width="0" style="17" hidden="1" customWidth="1"/>
    <col min="12040" max="12286" width="9.140625" style="17"/>
    <col min="12287" max="12287" width="33.42578125" style="17" customWidth="1"/>
    <col min="12288" max="12289" width="13.7109375" style="17" customWidth="1"/>
    <col min="12290" max="12290" width="18.7109375" style="17" customWidth="1"/>
    <col min="12291" max="12291" width="11.140625" style="17" customWidth="1"/>
    <col min="12292" max="12293" width="0" style="17" hidden="1" customWidth="1"/>
    <col min="12294" max="12294" width="9.140625" style="17"/>
    <col min="12295" max="12295" width="0" style="17" hidden="1" customWidth="1"/>
    <col min="12296" max="12542" width="9.140625" style="17"/>
    <col min="12543" max="12543" width="33.42578125" style="17" customWidth="1"/>
    <col min="12544" max="12545" width="13.7109375" style="17" customWidth="1"/>
    <col min="12546" max="12546" width="18.7109375" style="17" customWidth="1"/>
    <col min="12547" max="12547" width="11.140625" style="17" customWidth="1"/>
    <col min="12548" max="12549" width="0" style="17" hidden="1" customWidth="1"/>
    <col min="12550" max="12550" width="9.140625" style="17"/>
    <col min="12551" max="12551" width="0" style="17" hidden="1" customWidth="1"/>
    <col min="12552" max="12798" width="9.140625" style="17"/>
    <col min="12799" max="12799" width="33.42578125" style="17" customWidth="1"/>
    <col min="12800" max="12801" width="13.7109375" style="17" customWidth="1"/>
    <col min="12802" max="12802" width="18.7109375" style="17" customWidth="1"/>
    <col min="12803" max="12803" width="11.140625" style="17" customWidth="1"/>
    <col min="12804" max="12805" width="0" style="17" hidden="1" customWidth="1"/>
    <col min="12806" max="12806" width="9.140625" style="17"/>
    <col min="12807" max="12807" width="0" style="17" hidden="1" customWidth="1"/>
    <col min="12808" max="13054" width="9.140625" style="17"/>
    <col min="13055" max="13055" width="33.42578125" style="17" customWidth="1"/>
    <col min="13056" max="13057" width="13.7109375" style="17" customWidth="1"/>
    <col min="13058" max="13058" width="18.7109375" style="17" customWidth="1"/>
    <col min="13059" max="13059" width="11.140625" style="17" customWidth="1"/>
    <col min="13060" max="13061" width="0" style="17" hidden="1" customWidth="1"/>
    <col min="13062" max="13062" width="9.140625" style="17"/>
    <col min="13063" max="13063" width="0" style="17" hidden="1" customWidth="1"/>
    <col min="13064" max="13310" width="9.140625" style="17"/>
    <col min="13311" max="13311" width="33.42578125" style="17" customWidth="1"/>
    <col min="13312" max="13313" width="13.7109375" style="17" customWidth="1"/>
    <col min="13314" max="13314" width="18.7109375" style="17" customWidth="1"/>
    <col min="13315" max="13315" width="11.140625" style="17" customWidth="1"/>
    <col min="13316" max="13317" width="0" style="17" hidden="1" customWidth="1"/>
    <col min="13318" max="13318" width="9.140625" style="17"/>
    <col min="13319" max="13319" width="0" style="17" hidden="1" customWidth="1"/>
    <col min="13320" max="13566" width="9.140625" style="17"/>
    <col min="13567" max="13567" width="33.42578125" style="17" customWidth="1"/>
    <col min="13568" max="13569" width="13.7109375" style="17" customWidth="1"/>
    <col min="13570" max="13570" width="18.7109375" style="17" customWidth="1"/>
    <col min="13571" max="13571" width="11.140625" style="17" customWidth="1"/>
    <col min="13572" max="13573" width="0" style="17" hidden="1" customWidth="1"/>
    <col min="13574" max="13574" width="9.140625" style="17"/>
    <col min="13575" max="13575" width="0" style="17" hidden="1" customWidth="1"/>
    <col min="13576" max="13822" width="9.140625" style="17"/>
    <col min="13823" max="13823" width="33.42578125" style="17" customWidth="1"/>
    <col min="13824" max="13825" width="13.7109375" style="17" customWidth="1"/>
    <col min="13826" max="13826" width="18.7109375" style="17" customWidth="1"/>
    <col min="13827" max="13827" width="11.140625" style="17" customWidth="1"/>
    <col min="13828" max="13829" width="0" style="17" hidden="1" customWidth="1"/>
    <col min="13830" max="13830" width="9.140625" style="17"/>
    <col min="13831" max="13831" width="0" style="17" hidden="1" customWidth="1"/>
    <col min="13832" max="14078" width="9.140625" style="17"/>
    <col min="14079" max="14079" width="33.42578125" style="17" customWidth="1"/>
    <col min="14080" max="14081" width="13.7109375" style="17" customWidth="1"/>
    <col min="14082" max="14082" width="18.7109375" style="17" customWidth="1"/>
    <col min="14083" max="14083" width="11.140625" style="17" customWidth="1"/>
    <col min="14084" max="14085" width="0" style="17" hidden="1" customWidth="1"/>
    <col min="14086" max="14086" width="9.140625" style="17"/>
    <col min="14087" max="14087" width="0" style="17" hidden="1" customWidth="1"/>
    <col min="14088" max="14334" width="9.140625" style="17"/>
    <col min="14335" max="14335" width="33.42578125" style="17" customWidth="1"/>
    <col min="14336" max="14337" width="13.7109375" style="17" customWidth="1"/>
    <col min="14338" max="14338" width="18.7109375" style="17" customWidth="1"/>
    <col min="14339" max="14339" width="11.140625" style="17" customWidth="1"/>
    <col min="14340" max="14341" width="0" style="17" hidden="1" customWidth="1"/>
    <col min="14342" max="14342" width="9.140625" style="17"/>
    <col min="14343" max="14343" width="0" style="17" hidden="1" customWidth="1"/>
    <col min="14344" max="14590" width="9.140625" style="17"/>
    <col min="14591" max="14591" width="33.42578125" style="17" customWidth="1"/>
    <col min="14592" max="14593" width="13.7109375" style="17" customWidth="1"/>
    <col min="14594" max="14594" width="18.7109375" style="17" customWidth="1"/>
    <col min="14595" max="14595" width="11.140625" style="17" customWidth="1"/>
    <col min="14596" max="14597" width="0" style="17" hidden="1" customWidth="1"/>
    <col min="14598" max="14598" width="9.140625" style="17"/>
    <col min="14599" max="14599" width="0" style="17" hidden="1" customWidth="1"/>
    <col min="14600" max="14846" width="9.140625" style="17"/>
    <col min="14847" max="14847" width="33.42578125" style="17" customWidth="1"/>
    <col min="14848" max="14849" width="13.7109375" style="17" customWidth="1"/>
    <col min="14850" max="14850" width="18.7109375" style="17" customWidth="1"/>
    <col min="14851" max="14851" width="11.140625" style="17" customWidth="1"/>
    <col min="14852" max="14853" width="0" style="17" hidden="1" customWidth="1"/>
    <col min="14854" max="14854" width="9.140625" style="17"/>
    <col min="14855" max="14855" width="0" style="17" hidden="1" customWidth="1"/>
    <col min="14856" max="15102" width="9.140625" style="17"/>
    <col min="15103" max="15103" width="33.42578125" style="17" customWidth="1"/>
    <col min="15104" max="15105" width="13.7109375" style="17" customWidth="1"/>
    <col min="15106" max="15106" width="18.7109375" style="17" customWidth="1"/>
    <col min="15107" max="15107" width="11.140625" style="17" customWidth="1"/>
    <col min="15108" max="15109" width="0" style="17" hidden="1" customWidth="1"/>
    <col min="15110" max="15110" width="9.140625" style="17"/>
    <col min="15111" max="15111" width="0" style="17" hidden="1" customWidth="1"/>
    <col min="15112" max="15358" width="9.140625" style="17"/>
    <col min="15359" max="15359" width="33.42578125" style="17" customWidth="1"/>
    <col min="15360" max="15361" width="13.7109375" style="17" customWidth="1"/>
    <col min="15362" max="15362" width="18.7109375" style="17" customWidth="1"/>
    <col min="15363" max="15363" width="11.140625" style="17" customWidth="1"/>
    <col min="15364" max="15365" width="0" style="17" hidden="1" customWidth="1"/>
    <col min="15366" max="15366" width="9.140625" style="17"/>
    <col min="15367" max="15367" width="0" style="17" hidden="1" customWidth="1"/>
    <col min="15368" max="15614" width="9.140625" style="17"/>
    <col min="15615" max="15615" width="33.42578125" style="17" customWidth="1"/>
    <col min="15616" max="15617" width="13.7109375" style="17" customWidth="1"/>
    <col min="15618" max="15618" width="18.7109375" style="17" customWidth="1"/>
    <col min="15619" max="15619" width="11.140625" style="17" customWidth="1"/>
    <col min="15620" max="15621" width="0" style="17" hidden="1" customWidth="1"/>
    <col min="15622" max="15622" width="9.140625" style="17"/>
    <col min="15623" max="15623" width="0" style="17" hidden="1" customWidth="1"/>
    <col min="15624" max="15870" width="9.140625" style="17"/>
    <col min="15871" max="15871" width="33.42578125" style="17" customWidth="1"/>
    <col min="15872" max="15873" width="13.7109375" style="17" customWidth="1"/>
    <col min="15874" max="15874" width="18.7109375" style="17" customWidth="1"/>
    <col min="15875" max="15875" width="11.140625" style="17" customWidth="1"/>
    <col min="15876" max="15877" width="0" style="17" hidden="1" customWidth="1"/>
    <col min="15878" max="15878" width="9.140625" style="17"/>
    <col min="15879" max="15879" width="0" style="17" hidden="1" customWidth="1"/>
    <col min="15880" max="16126" width="9.140625" style="17"/>
    <col min="16127" max="16127" width="33.42578125" style="17" customWidth="1"/>
    <col min="16128" max="16129" width="13.7109375" style="17" customWidth="1"/>
    <col min="16130" max="16130" width="18.7109375" style="17" customWidth="1"/>
    <col min="16131" max="16131" width="11.140625" style="17" customWidth="1"/>
    <col min="16132" max="16133" width="0" style="17" hidden="1" customWidth="1"/>
    <col min="16134" max="16134" width="9.140625" style="17"/>
    <col min="16135" max="16135" width="0" style="17" hidden="1" customWidth="1"/>
    <col min="16136" max="16384" width="9.140625" style="17"/>
  </cols>
  <sheetData>
    <row r="1" spans="1:4" ht="19.5" customHeight="1" x14ac:dyDescent="0.2"/>
    <row r="2" spans="1:4" ht="27" customHeight="1" x14ac:dyDescent="0.2"/>
    <row r="3" spans="1:4" ht="60" customHeight="1" x14ac:dyDescent="0.2"/>
    <row r="4" spans="1:4" ht="4.5" customHeight="1" x14ac:dyDescent="0.2">
      <c r="A4" s="121"/>
    </row>
    <row r="5" spans="1:4" ht="53.25" customHeight="1" x14ac:dyDescent="0.25">
      <c r="A5" s="147" t="s">
        <v>97</v>
      </c>
      <c r="B5" s="148"/>
      <c r="C5" s="19"/>
      <c r="D5" s="20"/>
    </row>
    <row r="6" spans="1:4" ht="26.25" customHeight="1" x14ac:dyDescent="0.25">
      <c r="A6" s="152" t="str">
        <f>'ANEXO I'!A3</f>
        <v>OBJETO: LOCAÇÃO DE EQUIPAMENTOS DESTINADOS AO AUXÍLIO DO SERVIÇO DE MANUTENÇÃO DE ILUMINAÇÃO PÚBLICA</v>
      </c>
      <c r="B6" s="152"/>
      <c r="C6" s="19"/>
      <c r="D6" s="20"/>
    </row>
    <row r="7" spans="1:4" ht="12" customHeight="1" x14ac:dyDescent="0.25">
      <c r="A7" s="18"/>
      <c r="B7" s="18"/>
      <c r="C7" s="19"/>
      <c r="D7" s="20"/>
    </row>
    <row r="8" spans="1:4" ht="15" x14ac:dyDescent="0.2">
      <c r="A8" s="149" t="s">
        <v>22</v>
      </c>
      <c r="B8" s="149"/>
    </row>
    <row r="9" spans="1:4" ht="15" x14ac:dyDescent="0.2">
      <c r="A9" s="21" t="s">
        <v>23</v>
      </c>
      <c r="B9" s="22" t="s">
        <v>24</v>
      </c>
    </row>
    <row r="10" spans="1:4" ht="15" x14ac:dyDescent="0.2">
      <c r="A10" s="23" t="s">
        <v>25</v>
      </c>
      <c r="B10" s="24">
        <v>1</v>
      </c>
    </row>
    <row r="11" spans="1:4" ht="15" x14ac:dyDescent="0.2">
      <c r="A11" s="23" t="s">
        <v>26</v>
      </c>
      <c r="B11" s="24">
        <v>0.3</v>
      </c>
      <c r="C11" s="25"/>
    </row>
    <row r="12" spans="1:4" ht="15" x14ac:dyDescent="0.2">
      <c r="A12" s="23" t="s">
        <v>27</v>
      </c>
      <c r="B12" s="24">
        <v>0.55000000000000004</v>
      </c>
    </row>
    <row r="13" spans="1:4" ht="14.25" x14ac:dyDescent="0.2">
      <c r="A13" s="23" t="s">
        <v>28</v>
      </c>
      <c r="B13" s="26">
        <v>0</v>
      </c>
    </row>
    <row r="14" spans="1:4" ht="15" x14ac:dyDescent="0.2">
      <c r="A14" s="27" t="s">
        <v>29</v>
      </c>
      <c r="B14" s="28">
        <f>SUM(B10:B13)</f>
        <v>1.85</v>
      </c>
    </row>
    <row r="15" spans="1:4" ht="15" x14ac:dyDescent="0.2">
      <c r="A15" s="150" t="s">
        <v>30</v>
      </c>
      <c r="B15" s="151"/>
    </row>
    <row r="16" spans="1:4" ht="15" x14ac:dyDescent="0.2">
      <c r="A16" s="21" t="s">
        <v>23</v>
      </c>
      <c r="B16" s="22" t="s">
        <v>24</v>
      </c>
    </row>
    <row r="17" spans="1:2" ht="15" x14ac:dyDescent="0.2">
      <c r="A17" s="29" t="s">
        <v>31</v>
      </c>
      <c r="B17" s="24">
        <v>0.85</v>
      </c>
    </row>
    <row r="18" spans="1:2" ht="15" x14ac:dyDescent="0.2">
      <c r="A18" s="27" t="s">
        <v>32</v>
      </c>
      <c r="B18" s="28">
        <f>SUM(B17:B17)</f>
        <v>0.85</v>
      </c>
    </row>
    <row r="19" spans="1:2" ht="15" x14ac:dyDescent="0.2">
      <c r="A19" s="150" t="s">
        <v>33</v>
      </c>
      <c r="B19" s="151"/>
    </row>
    <row r="20" spans="1:2" ht="15" x14ac:dyDescent="0.2">
      <c r="A20" s="21" t="s">
        <v>23</v>
      </c>
      <c r="B20" s="22" t="s">
        <v>24</v>
      </c>
    </row>
    <row r="21" spans="1:2" ht="15" x14ac:dyDescent="0.2">
      <c r="A21" s="30" t="s">
        <v>34</v>
      </c>
      <c r="B21" s="24">
        <v>3</v>
      </c>
    </row>
    <row r="22" spans="1:2" ht="15" x14ac:dyDescent="0.2">
      <c r="A22" s="27" t="s">
        <v>35</v>
      </c>
      <c r="B22" s="28">
        <f>SUM(B21:B21)</f>
        <v>3</v>
      </c>
    </row>
    <row r="23" spans="1:2" ht="15" x14ac:dyDescent="0.2">
      <c r="A23" s="150" t="s">
        <v>36</v>
      </c>
      <c r="B23" s="151"/>
    </row>
    <row r="24" spans="1:2" ht="15" x14ac:dyDescent="0.2">
      <c r="A24" s="21" t="s">
        <v>23</v>
      </c>
      <c r="B24" s="22" t="s">
        <v>24</v>
      </c>
    </row>
    <row r="25" spans="1:2" ht="15" x14ac:dyDescent="0.2">
      <c r="A25" s="23" t="s">
        <v>37</v>
      </c>
      <c r="B25" s="31"/>
    </row>
    <row r="26" spans="1:2" ht="15" x14ac:dyDescent="0.2">
      <c r="A26" s="23" t="s">
        <v>38</v>
      </c>
      <c r="B26" s="31">
        <v>3</v>
      </c>
    </row>
    <row r="27" spans="1:2" ht="15" x14ac:dyDescent="0.2">
      <c r="A27" s="23" t="s">
        <v>39</v>
      </c>
      <c r="B27" s="31">
        <v>0.65</v>
      </c>
    </row>
    <row r="28" spans="1:2" ht="15" x14ac:dyDescent="0.2">
      <c r="A28" s="23" t="s">
        <v>40</v>
      </c>
      <c r="B28" s="31">
        <v>0</v>
      </c>
    </row>
    <row r="29" spans="1:2" ht="15" x14ac:dyDescent="0.2">
      <c r="A29" s="27" t="s">
        <v>41</v>
      </c>
      <c r="B29" s="32">
        <f>SUM(B25:B28)</f>
        <v>3.65</v>
      </c>
    </row>
    <row r="30" spans="1:2" ht="15" x14ac:dyDescent="0.25">
      <c r="A30" s="33"/>
      <c r="B30" s="34"/>
    </row>
    <row r="31" spans="1:2" ht="15" x14ac:dyDescent="0.25">
      <c r="A31" s="146" t="s">
        <v>42</v>
      </c>
      <c r="B31" s="146"/>
    </row>
    <row r="32" spans="1:2" ht="14.25" x14ac:dyDescent="0.2">
      <c r="A32" s="35"/>
      <c r="B32" s="35"/>
    </row>
    <row r="33" spans="1:2" ht="15" x14ac:dyDescent="0.2">
      <c r="A33" s="36" t="s">
        <v>43</v>
      </c>
      <c r="B33" s="37"/>
    </row>
    <row r="34" spans="1:2" ht="15" x14ac:dyDescent="0.2">
      <c r="A34" s="38"/>
      <c r="B34" s="35"/>
    </row>
    <row r="35" spans="1:2" ht="15" x14ac:dyDescent="0.2">
      <c r="A35" s="153" t="s">
        <v>44</v>
      </c>
      <c r="B35" s="153"/>
    </row>
    <row r="36" spans="1:2" ht="15" x14ac:dyDescent="0.2">
      <c r="A36" s="153" t="s">
        <v>45</v>
      </c>
      <c r="B36" s="153"/>
    </row>
    <row r="37" spans="1:2" ht="15" x14ac:dyDescent="0.2">
      <c r="A37" s="153" t="s">
        <v>46</v>
      </c>
      <c r="B37" s="153"/>
    </row>
    <row r="38" spans="1:2" ht="15" x14ac:dyDescent="0.2">
      <c r="A38" s="153" t="s">
        <v>47</v>
      </c>
      <c r="B38" s="153"/>
    </row>
    <row r="39" spans="1:2" ht="15" x14ac:dyDescent="0.2">
      <c r="A39" s="38"/>
      <c r="B39" s="35"/>
    </row>
    <row r="40" spans="1:2" ht="15.75" thickBot="1" x14ac:dyDescent="0.3">
      <c r="A40" s="154" t="s">
        <v>48</v>
      </c>
      <c r="B40" s="39"/>
    </row>
    <row r="41" spans="1:2" ht="33.75" customHeight="1" thickTop="1" thickBot="1" x14ac:dyDescent="0.25">
      <c r="A41" s="154"/>
      <c r="B41" s="40">
        <f>(ROUND((1+B14/100)*(1+B18/100)*(1+B22/100)/(1-B29/100),4))-1</f>
        <v>9.8100000000000076E-2</v>
      </c>
    </row>
    <row r="42" spans="1:2" ht="13.5" thickTop="1" x14ac:dyDescent="0.2"/>
  </sheetData>
  <mergeCells count="12">
    <mergeCell ref="A35:B35"/>
    <mergeCell ref="A36:B36"/>
    <mergeCell ref="A37:B37"/>
    <mergeCell ref="A38:B38"/>
    <mergeCell ref="A40:A41"/>
    <mergeCell ref="A31:B31"/>
    <mergeCell ref="A5:B5"/>
    <mergeCell ref="A8:B8"/>
    <mergeCell ref="A15:B15"/>
    <mergeCell ref="A19:B19"/>
    <mergeCell ref="A23:B23"/>
    <mergeCell ref="A6:B6"/>
  </mergeCells>
  <pageMargins left="0.511811024" right="0.511811024" top="0.78740157499999996" bottom="0.78740157499999996" header="0.31496062000000002" footer="0.31496062000000002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</vt:lpstr>
      <vt:lpstr>ANEXO II </vt:lpstr>
      <vt:lpstr>ANEXO III</vt:lpstr>
      <vt:lpstr>ANEXO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2023-11-22T11:57:27Z</cp:lastPrinted>
  <dcterms:created xsi:type="dcterms:W3CDTF">2023-11-09T12:28:20Z</dcterms:created>
  <dcterms:modified xsi:type="dcterms:W3CDTF">2024-01-02T12:17:08Z</dcterms:modified>
</cp:coreProperties>
</file>